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EFC370-8E0B-43B0-8037-6E06279B37A0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大会申込" sheetId="1" r:id="rId1"/>
    <sheet name="クルー登録" sheetId="2" r:id="rId2"/>
    <sheet name="クルーデータ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" i="3" l="1"/>
  <c r="AK4" i="3" s="1"/>
  <c r="AK5" i="3" s="1"/>
  <c r="AK6" i="3" s="1"/>
  <c r="AK7" i="3" s="1"/>
  <c r="AK8" i="3" s="1"/>
  <c r="AK9" i="3" s="1"/>
  <c r="AK10" i="3" s="1"/>
  <c r="AK11" i="3" s="1"/>
  <c r="AJ3" i="3"/>
  <c r="AJ4" i="3" s="1"/>
  <c r="AJ5" i="3" s="1"/>
  <c r="AJ6" i="3" s="1"/>
  <c r="AJ7" i="3" s="1"/>
  <c r="AJ8" i="3" s="1"/>
  <c r="AJ9" i="3" s="1"/>
  <c r="AJ10" i="3" s="1"/>
  <c r="AJ11" i="3" s="1"/>
  <c r="AI3" i="3"/>
  <c r="AI4" i="3" s="1"/>
  <c r="AI5" i="3" s="1"/>
  <c r="AI6" i="3" s="1"/>
  <c r="AI7" i="3" s="1"/>
  <c r="AI8" i="3" s="1"/>
  <c r="AI9" i="3" s="1"/>
  <c r="AI10" i="3" s="1"/>
  <c r="AI11" i="3" s="1"/>
  <c r="AH3" i="3"/>
  <c r="AH4" i="3" s="1"/>
  <c r="AH5" i="3" s="1"/>
  <c r="AH6" i="3" s="1"/>
  <c r="AH7" i="3" s="1"/>
  <c r="AH8" i="3" s="1"/>
  <c r="AH9" i="3" s="1"/>
  <c r="AH10" i="3" s="1"/>
  <c r="AH11" i="3" s="1"/>
  <c r="AG3" i="3"/>
  <c r="AG4" i="3" s="1"/>
  <c r="AG5" i="3" s="1"/>
  <c r="AG6" i="3" s="1"/>
  <c r="AG7" i="3" s="1"/>
  <c r="AG8" i="3" s="1"/>
  <c r="AG9" i="3" s="1"/>
  <c r="AG10" i="3" s="1"/>
  <c r="AG11" i="3" s="1"/>
  <c r="AF3" i="3"/>
  <c r="AF4" i="3" s="1"/>
  <c r="AF5" i="3" s="1"/>
  <c r="AF6" i="3" s="1"/>
  <c r="AF7" i="3" s="1"/>
  <c r="AF8" i="3" s="1"/>
  <c r="AF9" i="3" s="1"/>
  <c r="AF10" i="3" s="1"/>
  <c r="AF11" i="3" s="1"/>
  <c r="AE3" i="3"/>
  <c r="AE4" i="3" s="1"/>
  <c r="AE5" i="3" s="1"/>
  <c r="AE6" i="3" s="1"/>
  <c r="AE7" i="3" s="1"/>
  <c r="AE8" i="3" s="1"/>
  <c r="AE9" i="3" s="1"/>
  <c r="AE10" i="3" s="1"/>
  <c r="AE11" i="3" s="1"/>
  <c r="AD3" i="3"/>
  <c r="AD4" i="3" s="1"/>
  <c r="AD5" i="3" s="1"/>
  <c r="AD6" i="3" s="1"/>
  <c r="AD7" i="3" s="1"/>
  <c r="AD8" i="3" s="1"/>
  <c r="AD9" i="3" s="1"/>
  <c r="AD10" i="3" s="1"/>
  <c r="AD11" i="3" s="1"/>
  <c r="AC3" i="3"/>
  <c r="AC4" i="3" s="1"/>
  <c r="AC5" i="3" s="1"/>
  <c r="AC6" i="3" s="1"/>
  <c r="AC7" i="3" s="1"/>
  <c r="AC8" i="3" s="1"/>
  <c r="AC9" i="3" s="1"/>
  <c r="AC10" i="3" s="1"/>
  <c r="AC11" i="3" s="1"/>
  <c r="AB3" i="3"/>
  <c r="AB4" i="3" s="1"/>
  <c r="AB5" i="3" s="1"/>
  <c r="AB6" i="3" s="1"/>
  <c r="AB7" i="3" s="1"/>
  <c r="AB8" i="3" s="1"/>
  <c r="AB9" i="3" s="1"/>
  <c r="AB10" i="3" s="1"/>
  <c r="AB11" i="3" s="1"/>
  <c r="AA3" i="3"/>
  <c r="AA4" i="3" s="1"/>
  <c r="AA5" i="3" s="1"/>
  <c r="AA6" i="3" s="1"/>
  <c r="AA7" i="3" s="1"/>
  <c r="AA8" i="3" s="1"/>
  <c r="AA9" i="3" s="1"/>
  <c r="AA10" i="3" s="1"/>
  <c r="AA11" i="3" s="1"/>
  <c r="Z3" i="3"/>
  <c r="Z4" i="3" s="1"/>
  <c r="Z5" i="3" s="1"/>
  <c r="Z6" i="3" s="1"/>
  <c r="Z7" i="3" s="1"/>
  <c r="Z8" i="3" s="1"/>
  <c r="Z9" i="3" s="1"/>
  <c r="Z10" i="3" s="1"/>
  <c r="Z11" i="3" s="1"/>
  <c r="Y3" i="3"/>
  <c r="Y4" i="3" s="1"/>
  <c r="Y5" i="3" s="1"/>
  <c r="Y6" i="3" s="1"/>
  <c r="Y7" i="3" s="1"/>
  <c r="Y8" i="3" s="1"/>
  <c r="Y9" i="3" s="1"/>
  <c r="Y10" i="3" s="1"/>
  <c r="Y11" i="3" s="1"/>
  <c r="W3" i="3"/>
  <c r="W4" i="3" s="1"/>
  <c r="W5" i="3" s="1"/>
  <c r="W6" i="3" s="1"/>
  <c r="W7" i="3" s="1"/>
  <c r="W8" i="3" s="1"/>
  <c r="W9" i="3" s="1"/>
  <c r="W10" i="3" s="1"/>
  <c r="W11" i="3" s="1"/>
  <c r="V4" i="3"/>
  <c r="V5" i="3" s="1"/>
  <c r="V6" i="3" s="1"/>
  <c r="V7" i="3" s="1"/>
  <c r="V8" i="3" s="1"/>
  <c r="V9" i="3" s="1"/>
  <c r="V10" i="3" s="1"/>
  <c r="V11" i="3" s="1"/>
  <c r="V3" i="3"/>
  <c r="U3" i="3"/>
  <c r="U4" i="3" s="1"/>
  <c r="U5" i="3" s="1"/>
  <c r="U6" i="3" s="1"/>
  <c r="U7" i="3" s="1"/>
  <c r="U8" i="3" s="1"/>
  <c r="U9" i="3" s="1"/>
  <c r="U10" i="3" s="1"/>
  <c r="U11" i="3" s="1"/>
  <c r="I4" i="2"/>
  <c r="I24" i="2"/>
  <c r="I44" i="2"/>
  <c r="I64" i="2"/>
  <c r="I84" i="2"/>
  <c r="I104" i="2"/>
  <c r="I124" i="2"/>
  <c r="I144" i="2"/>
  <c r="I164" i="2"/>
  <c r="I184" i="2"/>
  <c r="D24" i="1" l="1"/>
  <c r="E25" i="1" s="1"/>
  <c r="B2" i="2"/>
  <c r="G200" i="2"/>
  <c r="G199" i="2"/>
  <c r="G198" i="2"/>
  <c r="G196" i="2"/>
  <c r="G195" i="2"/>
  <c r="G194" i="2"/>
  <c r="G193" i="2"/>
  <c r="G192" i="2"/>
  <c r="G191" i="2"/>
  <c r="G190" i="2"/>
  <c r="G189" i="2"/>
  <c r="C185" i="2"/>
  <c r="B196" i="2"/>
  <c r="G180" i="2"/>
  <c r="G179" i="2"/>
  <c r="G178" i="2"/>
  <c r="G176" i="2"/>
  <c r="G175" i="2"/>
  <c r="G174" i="2"/>
  <c r="G173" i="2"/>
  <c r="G172" i="2"/>
  <c r="G171" i="2"/>
  <c r="G170" i="2"/>
  <c r="G169" i="2"/>
  <c r="C165" i="2"/>
  <c r="B176" i="2"/>
  <c r="G160" i="2"/>
  <c r="G159" i="2"/>
  <c r="G158" i="2"/>
  <c r="G156" i="2"/>
  <c r="G155" i="2"/>
  <c r="G154" i="2"/>
  <c r="G153" i="2"/>
  <c r="G152" i="2"/>
  <c r="G151" i="2"/>
  <c r="G150" i="2"/>
  <c r="G149" i="2"/>
  <c r="C145" i="2"/>
  <c r="B156" i="2"/>
  <c r="G140" i="2"/>
  <c r="G139" i="2"/>
  <c r="G138" i="2"/>
  <c r="G136" i="2"/>
  <c r="G135" i="2"/>
  <c r="G134" i="2"/>
  <c r="G133" i="2"/>
  <c r="G132" i="2"/>
  <c r="G131" i="2"/>
  <c r="G130" i="2"/>
  <c r="G129" i="2"/>
  <c r="C125" i="2"/>
  <c r="B136" i="2"/>
  <c r="G120" i="2"/>
  <c r="G119" i="2"/>
  <c r="G118" i="2"/>
  <c r="G116" i="2"/>
  <c r="G115" i="2"/>
  <c r="G114" i="2"/>
  <c r="G113" i="2"/>
  <c r="G112" i="2"/>
  <c r="G111" i="2"/>
  <c r="G110" i="2"/>
  <c r="G109" i="2"/>
  <c r="C105" i="2"/>
  <c r="B116" i="2"/>
  <c r="G100" i="2"/>
  <c r="G99" i="2"/>
  <c r="G98" i="2"/>
  <c r="G96" i="2"/>
  <c r="G95" i="2"/>
  <c r="G94" i="2"/>
  <c r="G93" i="2"/>
  <c r="G92" i="2"/>
  <c r="G91" i="2"/>
  <c r="G90" i="2"/>
  <c r="G89" i="2"/>
  <c r="C85" i="2"/>
  <c r="B96" i="2"/>
  <c r="G80" i="2"/>
  <c r="G79" i="2"/>
  <c r="G78" i="2"/>
  <c r="G76" i="2"/>
  <c r="G75" i="2"/>
  <c r="G74" i="2"/>
  <c r="G73" i="2"/>
  <c r="G72" i="2"/>
  <c r="G71" i="2"/>
  <c r="G70" i="2"/>
  <c r="G69" i="2"/>
  <c r="C65" i="2"/>
  <c r="B76" i="2"/>
  <c r="G60" i="2"/>
  <c r="G59" i="2"/>
  <c r="G58" i="2"/>
  <c r="G56" i="2"/>
  <c r="G55" i="2"/>
  <c r="G54" i="2"/>
  <c r="G53" i="2"/>
  <c r="G52" i="2"/>
  <c r="G51" i="2"/>
  <c r="G50" i="2"/>
  <c r="G49" i="2"/>
  <c r="C45" i="2"/>
  <c r="B56" i="2"/>
  <c r="G40" i="2"/>
  <c r="G39" i="2"/>
  <c r="G38" i="2"/>
  <c r="G36" i="2"/>
  <c r="G35" i="2"/>
  <c r="G34" i="2"/>
  <c r="G33" i="2"/>
  <c r="G32" i="2"/>
  <c r="G31" i="2"/>
  <c r="G30" i="2"/>
  <c r="G29" i="2"/>
  <c r="C25" i="2"/>
  <c r="B36" i="2"/>
  <c r="C5" i="2"/>
  <c r="G20" i="2"/>
  <c r="G19" i="2"/>
  <c r="G18" i="2"/>
  <c r="G16" i="2"/>
  <c r="G15" i="2"/>
  <c r="G14" i="2"/>
  <c r="G13" i="2"/>
  <c r="G12" i="2"/>
  <c r="G11" i="2"/>
  <c r="G10" i="2"/>
  <c r="G9" i="2"/>
  <c r="B13" i="2"/>
  <c r="A2" i="2"/>
  <c r="B1" i="2"/>
  <c r="A1" i="2"/>
  <c r="E23" i="1"/>
  <c r="E22" i="1"/>
  <c r="E21" i="1"/>
  <c r="E20" i="1"/>
  <c r="E19" i="1"/>
  <c r="E17" i="1"/>
  <c r="E16" i="1"/>
  <c r="E15" i="1"/>
  <c r="E14" i="1"/>
  <c r="E13" i="1"/>
  <c r="E12" i="1"/>
  <c r="G166" i="2" l="1"/>
  <c r="G165" i="2" s="1"/>
  <c r="E4" i="3"/>
  <c r="E6" i="3"/>
  <c r="E8" i="3"/>
  <c r="E10" i="3"/>
  <c r="E3" i="3"/>
  <c r="E5" i="3"/>
  <c r="E7" i="3"/>
  <c r="E9" i="3"/>
  <c r="E11" i="3"/>
  <c r="E2" i="3"/>
  <c r="E24" i="1"/>
  <c r="G86" i="2"/>
  <c r="G85" i="2" s="1"/>
  <c r="G26" i="2"/>
  <c r="G25" i="2" s="1"/>
  <c r="G106" i="2"/>
  <c r="G105" i="2" s="1"/>
  <c r="G186" i="2"/>
  <c r="G185" i="2" s="1"/>
  <c r="G126" i="2"/>
  <c r="G125" i="2" s="1"/>
  <c r="G46" i="2"/>
  <c r="G45" i="2" s="1"/>
  <c r="G66" i="2"/>
  <c r="G65" i="2" s="1"/>
  <c r="G146" i="2"/>
  <c r="G145" i="2" s="1"/>
  <c r="B191" i="2"/>
  <c r="B193" i="2"/>
  <c r="B195" i="2"/>
  <c r="B190" i="2"/>
  <c r="B192" i="2"/>
  <c r="B194" i="2"/>
  <c r="B171" i="2"/>
  <c r="B173" i="2"/>
  <c r="B175" i="2"/>
  <c r="B170" i="2"/>
  <c r="B172" i="2"/>
  <c r="B174" i="2"/>
  <c r="B151" i="2"/>
  <c r="B153" i="2"/>
  <c r="B155" i="2"/>
  <c r="B150" i="2"/>
  <c r="B152" i="2"/>
  <c r="B154" i="2"/>
  <c r="B131" i="2"/>
  <c r="B133" i="2"/>
  <c r="B135" i="2"/>
  <c r="B130" i="2"/>
  <c r="B132" i="2"/>
  <c r="B134" i="2"/>
  <c r="B111" i="2"/>
  <c r="B113" i="2"/>
  <c r="B115" i="2"/>
  <c r="B110" i="2"/>
  <c r="B112" i="2"/>
  <c r="B114" i="2"/>
  <c r="B91" i="2"/>
  <c r="B93" i="2"/>
  <c r="B95" i="2"/>
  <c r="B90" i="2"/>
  <c r="B92" i="2"/>
  <c r="B94" i="2"/>
  <c r="B71" i="2"/>
  <c r="B73" i="2"/>
  <c r="B75" i="2"/>
  <c r="B70" i="2"/>
  <c r="B72" i="2"/>
  <c r="B74" i="2"/>
  <c r="B51" i="2"/>
  <c r="B53" i="2"/>
  <c r="B55" i="2"/>
  <c r="B50" i="2"/>
  <c r="B52" i="2"/>
  <c r="B54" i="2"/>
  <c r="B30" i="2"/>
  <c r="B32" i="2"/>
  <c r="B34" i="2"/>
  <c r="B31" i="2"/>
  <c r="B33" i="2"/>
  <c r="B35" i="2"/>
  <c r="B12" i="2"/>
  <c r="B14" i="2"/>
  <c r="B16" i="2"/>
  <c r="B10" i="2"/>
  <c r="B11" i="2"/>
  <c r="B15" i="2"/>
  <c r="G6" i="2"/>
  <c r="G5" i="2" s="1"/>
  <c r="B8" i="3"/>
  <c r="K10" i="3"/>
  <c r="O3" i="3"/>
  <c r="I6" i="3"/>
  <c r="D7" i="3"/>
  <c r="G11" i="3"/>
  <c r="Q2" i="3"/>
  <c r="R6" i="3"/>
  <c r="P11" i="3"/>
  <c r="D3" i="3"/>
  <c r="O9" i="3"/>
  <c r="F5" i="3"/>
  <c r="L6" i="3"/>
  <c r="I3" i="3"/>
  <c r="I5" i="3"/>
  <c r="N11" i="3"/>
  <c r="C6" i="3"/>
  <c r="O2" i="3"/>
  <c r="O11" i="3"/>
  <c r="R9" i="3"/>
  <c r="B7" i="3"/>
  <c r="N3" i="3"/>
  <c r="P8" i="3"/>
  <c r="K7" i="3"/>
  <c r="R8" i="3"/>
  <c r="H3" i="3"/>
  <c r="C8" i="3"/>
  <c r="I2" i="3"/>
  <c r="F3" i="3"/>
  <c r="D10" i="3"/>
  <c r="L10" i="3"/>
  <c r="Q11" i="3"/>
  <c r="G5" i="3"/>
  <c r="I4" i="3"/>
  <c r="H11" i="3"/>
  <c r="O10" i="3"/>
  <c r="K4" i="3"/>
  <c r="M9" i="3"/>
  <c r="N10" i="3"/>
  <c r="K5" i="3"/>
  <c r="P7" i="3"/>
  <c r="M8" i="3"/>
  <c r="K2" i="3"/>
  <c r="H8" i="3"/>
  <c r="P6" i="3"/>
  <c r="M3" i="3"/>
  <c r="Q3" i="3"/>
  <c r="J4" i="3"/>
  <c r="B10" i="3"/>
  <c r="L2" i="3"/>
  <c r="I11" i="3"/>
  <c r="R10" i="3"/>
  <c r="G10" i="3"/>
  <c r="J5" i="3"/>
  <c r="B9" i="3"/>
  <c r="N4" i="3"/>
  <c r="D5" i="3"/>
  <c r="M10" i="3"/>
  <c r="N7" i="3"/>
  <c r="G2" i="3"/>
  <c r="H6" i="3"/>
  <c r="J9" i="3"/>
  <c r="J7" i="3"/>
  <c r="M2" i="3"/>
  <c r="G6" i="3"/>
  <c r="D2" i="3"/>
  <c r="H5" i="3"/>
  <c r="C3" i="3"/>
  <c r="R3" i="3"/>
  <c r="K3" i="3"/>
  <c r="B5" i="3"/>
  <c r="G4" i="3"/>
  <c r="H7" i="3"/>
  <c r="G3" i="3"/>
  <c r="K6" i="3"/>
  <c r="P4" i="3"/>
  <c r="P10" i="3"/>
  <c r="C9" i="3"/>
  <c r="F10" i="3"/>
  <c r="H10" i="3"/>
  <c r="L5" i="3"/>
  <c r="G7" i="3"/>
  <c r="Q7" i="3"/>
  <c r="Q5" i="3"/>
  <c r="K8" i="3"/>
  <c r="R2" i="3"/>
  <c r="F2" i="3"/>
  <c r="O8" i="3"/>
  <c r="C2" i="3"/>
  <c r="H2" i="3"/>
  <c r="N5" i="3"/>
  <c r="J10" i="3"/>
  <c r="F4" i="3"/>
  <c r="D11" i="3"/>
  <c r="Q4" i="3"/>
  <c r="L7" i="3"/>
  <c r="B11" i="3"/>
  <c r="Q9" i="3"/>
  <c r="Q10" i="3"/>
  <c r="I10" i="3"/>
  <c r="F9" i="3"/>
  <c r="P9" i="3"/>
  <c r="D9" i="3"/>
  <c r="I7" i="3"/>
  <c r="B4" i="3"/>
  <c r="G8" i="3"/>
  <c r="I8" i="3"/>
  <c r="N2" i="3"/>
  <c r="C7" i="3"/>
  <c r="H4" i="3"/>
  <c r="N6" i="3"/>
  <c r="C11" i="3"/>
  <c r="R5" i="3"/>
  <c r="L9" i="3"/>
  <c r="N9" i="3"/>
  <c r="D4" i="3"/>
  <c r="O4" i="3"/>
  <c r="B6" i="3"/>
  <c r="F7" i="3"/>
  <c r="M11" i="3"/>
  <c r="J6" i="3"/>
  <c r="C4" i="3"/>
  <c r="B2" i="3"/>
  <c r="L11" i="3"/>
  <c r="P5" i="3"/>
  <c r="P3" i="3"/>
  <c r="M4" i="3"/>
  <c r="J2" i="3"/>
  <c r="D6" i="3"/>
  <c r="L3" i="3"/>
  <c r="L8" i="3"/>
  <c r="O6" i="3"/>
  <c r="N8" i="3"/>
  <c r="M5" i="3"/>
  <c r="R7" i="3"/>
  <c r="G9" i="3"/>
  <c r="J8" i="3"/>
  <c r="D8" i="3"/>
  <c r="P2" i="3"/>
  <c r="O7" i="3"/>
  <c r="F8" i="3"/>
  <c r="B3" i="3"/>
  <c r="M7" i="3"/>
  <c r="R4" i="3"/>
  <c r="Q8" i="3"/>
  <c r="K11" i="3"/>
  <c r="H9" i="3"/>
  <c r="L4" i="3"/>
  <c r="M6" i="3"/>
  <c r="K9" i="3"/>
  <c r="C10" i="3"/>
  <c r="Q6" i="3"/>
  <c r="J3" i="3"/>
  <c r="R11" i="3"/>
  <c r="F6" i="3"/>
  <c r="C5" i="3"/>
  <c r="I9" i="3"/>
  <c r="J11" i="3"/>
  <c r="F11" i="3"/>
  <c r="O5" i="3"/>
</calcChain>
</file>

<file path=xl/sharedStrings.xml><?xml version="1.0" encoding="utf-8"?>
<sst xmlns="http://schemas.openxmlformats.org/spreadsheetml/2006/main" count="336" uniqueCount="74">
  <si>
    <t>大会期日</t>
    <rPh sb="0" eb="2">
      <t>タイカイ</t>
    </rPh>
    <rPh sb="2" eb="4">
      <t>キジツ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</si>
  <si>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</si>
  <si>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</si>
  <si>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</si>
  <si>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コードNo.</t>
    <phoneticPr fontId="2"/>
  </si>
  <si>
    <t>種目</t>
    <rPh sb="0" eb="2">
      <t>シュモク</t>
    </rPh>
    <phoneticPr fontId="2"/>
  </si>
  <si>
    <t>エイト</t>
    <phoneticPr fontId="2"/>
  </si>
  <si>
    <t>舵手付フォア</t>
    <rPh sb="0" eb="2">
      <t>ダシュ</t>
    </rPh>
    <rPh sb="2" eb="3">
      <t>ツキ</t>
    </rPh>
    <phoneticPr fontId="2"/>
  </si>
  <si>
    <t>舵手付クォドルプル</t>
    <rPh sb="0" eb="2">
      <t>ダシュ</t>
    </rPh>
    <rPh sb="2" eb="3">
      <t>ツキ</t>
    </rPh>
    <phoneticPr fontId="2"/>
  </si>
  <si>
    <t>ダブルスカル</t>
    <phoneticPr fontId="2"/>
  </si>
  <si>
    <t>シングルスカル</t>
    <phoneticPr fontId="2"/>
  </si>
  <si>
    <t>男女混成ダブルスカル</t>
    <rPh sb="0" eb="2">
      <t>ダンジョ</t>
    </rPh>
    <rPh sb="2" eb="4">
      <t>コンセイ</t>
    </rPh>
    <phoneticPr fontId="2"/>
  </si>
  <si>
    <t>男女混成舵手付クォドルプル</t>
    <rPh sb="0" eb="2">
      <t>ダンジョ</t>
    </rPh>
    <rPh sb="2" eb="4">
      <t>コンセイ</t>
    </rPh>
    <rPh sb="4" eb="7">
      <t>ダシュツキ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</si>
  <si>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</si>
  <si>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</si>
  <si>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</si>
  <si>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</si>
  <si>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</si>
  <si>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</si>
  <si>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</si>
  <si>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</si>
  <si>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種目コード</t>
    <rPh sb="0" eb="2">
      <t>シュモク</t>
    </rPh>
    <phoneticPr fontId="2"/>
  </si>
  <si>
    <t>クルー名</t>
    <rPh sb="3" eb="4">
      <t>メイ</t>
    </rPh>
    <phoneticPr fontId="2"/>
  </si>
  <si>
    <t>シート</t>
    <phoneticPr fontId="2"/>
  </si>
  <si>
    <t>S</t>
    <phoneticPr fontId="2"/>
  </si>
  <si>
    <t>Ｂ</t>
  </si>
  <si>
    <t>カテゴリー</t>
    <phoneticPr fontId="2"/>
  </si>
  <si>
    <t>Family name</t>
  </si>
  <si>
    <t>Given Name</t>
  </si>
  <si>
    <t>M/W</t>
  </si>
  <si>
    <t>yyyy/m/d</t>
    <phoneticPr fontId="2"/>
  </si>
  <si>
    <t>Age</t>
    <phoneticPr fontId="2"/>
  </si>
  <si>
    <t>Cox</t>
    <phoneticPr fontId="2"/>
  </si>
  <si>
    <t>Sub</t>
    <phoneticPr fontId="2"/>
  </si>
  <si>
    <t>平均年齢</t>
    <rPh sb="0" eb="2">
      <t>ヘイキン</t>
    </rPh>
    <rPh sb="2" eb="4">
      <t>ネンレイ</t>
    </rPh>
    <phoneticPr fontId="2"/>
  </si>
  <si>
    <t>Ａ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</si>
  <si>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</si>
  <si>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</si>
  <si>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</si>
  <si>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</si>
  <si>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</si>
  <si>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</si>
  <si>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</si>
  <si>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</si>
  <si>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</si>
  <si>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</si>
  <si>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</si>
  <si>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カテゴリーリスト</t>
    <phoneticPr fontId="2"/>
  </si>
  <si>
    <t>歳 以上</t>
    <rPh sb="0" eb="1">
      <t>サイ</t>
    </rPh>
    <rPh sb="2" eb="4">
      <t>イジョウ</t>
    </rPh>
    <phoneticPr fontId="2"/>
  </si>
  <si>
    <t>合計</t>
    <rPh sb="0" eb="2">
      <t>ゴウケイ</t>
    </rPh>
    <phoneticPr fontId="2"/>
  </si>
  <si>
    <t>申込
クルー数</t>
    <rPh sb="0" eb="2">
      <t>モウシコミ</t>
    </rPh>
    <rPh sb="6" eb="7">
      <t>スウ</t>
    </rPh>
    <phoneticPr fontId="2"/>
  </si>
  <si>
    <t>e-mail</t>
    <phoneticPr fontId="2"/>
  </si>
  <si>
    <t>出漕料/クルー</t>
    <rPh sb="0" eb="2">
      <t>シュッソウ</t>
    </rPh>
    <rPh sb="2" eb="3">
      <t>リョウ</t>
    </rPh>
    <phoneticPr fontId="2"/>
  </si>
  <si>
    <t>M</t>
    <phoneticPr fontId="2"/>
  </si>
  <si>
    <t>W</t>
    <phoneticPr fontId="2"/>
  </si>
  <si>
    <t>　</t>
    <phoneticPr fontId="2"/>
  </si>
  <si>
    <r>
      <t xml:space="preserve">連絡先
</t>
    </r>
    <r>
      <rPr>
        <sz val="8"/>
        <color theme="1"/>
        <rFont val="游ゴシック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2"/>
  </si>
  <si>
    <t>年齢計算基準日</t>
    <rPh sb="0" eb="2">
      <t>ネンレイ</t>
    </rPh>
    <rPh sb="2" eb="4">
      <t>ケイサン</t>
    </rPh>
    <rPh sb="4" eb="7">
      <t>キジュンビ</t>
    </rPh>
    <phoneticPr fontId="2"/>
  </si>
  <si>
    <t>（欠番です）</t>
    <rPh sb="1" eb="3">
      <t>ケツバン</t>
    </rPh>
    <phoneticPr fontId="2"/>
  </si>
  <si>
    <t>戸田マスターズ レガッタ申込</t>
    <rPh sb="0" eb="2">
      <t>トダ</t>
    </rPh>
    <rPh sb="12" eb="14">
      <t>モウシコミ</t>
    </rPh>
    <phoneticPr fontId="2"/>
  </si>
  <si>
    <t>seat</t>
    <phoneticPr fontId="2"/>
  </si>
  <si>
    <t>通番</t>
    <rPh sb="0" eb="2">
      <t>ツウバン</t>
    </rPh>
    <phoneticPr fontId="2"/>
  </si>
  <si>
    <t>カテゴリー</t>
    <phoneticPr fontId="2"/>
  </si>
  <si>
    <t>S</t>
    <phoneticPr fontId="2"/>
  </si>
  <si>
    <t>B</t>
    <phoneticPr fontId="2"/>
  </si>
  <si>
    <t>cox</t>
    <phoneticPr fontId="2"/>
  </si>
  <si>
    <t>sub1</t>
    <phoneticPr fontId="2"/>
  </si>
  <si>
    <t>sub2</t>
    <phoneticPr fontId="2"/>
  </si>
  <si>
    <t>sub3</t>
    <phoneticPr fontId="2"/>
  </si>
  <si>
    <t>名前</t>
    <rPh sb="0" eb="2">
      <t>ナマエ</t>
    </rPh>
    <phoneticPr fontId="2"/>
  </si>
  <si>
    <t>申込先</t>
    <rPh sb="0" eb="2">
      <t>モウシコミ</t>
    </rPh>
    <rPh sb="2" eb="3">
      <t>サキ</t>
    </rPh>
    <phoneticPr fontId="2"/>
  </si>
  <si>
    <t>sara.entry@gmail.com</t>
    <phoneticPr fontId="2"/>
  </si>
  <si>
    <t>第15回</t>
    <rPh sb="0" eb="1">
      <t>ダイ</t>
    </rPh>
    <rPh sb="3" eb="4">
      <t>カイ</t>
    </rPh>
    <phoneticPr fontId="2"/>
  </si>
  <si>
    <t>令和3年5月2日(日)、5月3日(月)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3" eb="14">
      <t>ガツ</t>
    </rPh>
    <rPh sb="15" eb="16">
      <t>ニチ</t>
    </rPh>
    <rPh sb="17" eb="18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</si>
</sst>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right" vertical="center" inden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7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right" vertical="center" inden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horizontal="centerContinuous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71" xfId="0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0" fillId="0" borderId="72" xfId="0" applyBorder="1" applyAlignment="1">
      <alignment vertical="center" shrinkToFit="1"/>
    </xf>
    <xf numFmtId="176" fontId="0" fillId="0" borderId="6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74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76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0" xfId="0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right" vertical="center" inden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56" fontId="0" fillId="0" borderId="0" xfId="0" applyNumberForma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48" xfId="0" applyFont="1" applyBorder="1" applyAlignment="1">
      <alignment horizontal="right" vertical="center" indent="1"/>
    </xf>
    <xf numFmtId="0" fontId="1" fillId="0" borderId="45" xfId="0" applyFont="1" applyBorder="1" applyAlignment="1">
      <alignment horizontal="right" vertical="center" indent="1"/>
    </xf>
    <xf numFmtId="0" fontId="1" fillId="0" borderId="52" xfId="0" applyFont="1" applyBorder="1" applyAlignment="1">
      <alignment horizontal="right" vertical="center" indent="1"/>
    </xf>
    <xf numFmtId="0" fontId="1" fillId="0" borderId="82" xfId="0" applyFont="1" applyBorder="1" applyAlignment="1">
      <alignment horizontal="right" vertical="center" indent="1"/>
    </xf>
    <xf numFmtId="0" fontId="0" fillId="0" borderId="87" xfId="0" applyBorder="1">
      <alignment vertical="center"/>
    </xf>
    <xf numFmtId="0" fontId="0" fillId="0" borderId="88" xfId="0" applyBorder="1" applyProtection="1">
      <alignment vertical="center"/>
      <protection locked="0"/>
    </xf>
    <xf numFmtId="176" fontId="0" fillId="0" borderId="88" xfId="0" applyNumberFormat="1" applyBorder="1">
      <alignment vertical="center"/>
    </xf>
    <xf numFmtId="176" fontId="0" fillId="0" borderId="89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34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0" fillId="2" borderId="27" xfId="0" applyFill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47" xfId="0" applyBorder="1" applyProtection="1">
      <alignment vertical="center"/>
      <protection hidden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Protection="1">
      <alignment vertical="center"/>
      <protection hidden="1"/>
    </xf>
    <xf numFmtId="0" fontId="12" fillId="0" borderId="0" xfId="2" applyFont="1">
      <alignment vertical="center"/>
    </xf>
    <xf numFmtId="0" fontId="10" fillId="0" borderId="0" xfId="0" applyFont="1" applyAlignment="1">
      <alignment horizontal="distributed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0" fillId="0" borderId="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vertical="center" shrinkToFit="1"/>
      <protection hidden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81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47626</xdr:rowOff>
    </xdr:from>
    <xdr:to>
      <xdr:col>9</xdr:col>
      <xdr:colOff>247649</xdr:colOff>
      <xdr:row>9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41700" y="47626"/>
          <a:ext cx="4603749" cy="316547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・このファイルで、１０クルーまで申し込みできます。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１０を超える場合は、ファイルを別に作成してください。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・ファイル名は”戸田マスターズ申込</a:t>
          </a:r>
          <a:r>
            <a:rPr kumimoji="1" lang="en-US" altLang="ja-JP" sz="1100" b="1"/>
            <a:t>(</a:t>
          </a:r>
          <a:r>
            <a:rPr kumimoji="1" lang="ja-JP" altLang="en-US" sz="1100" b="1"/>
            <a:t>団体名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○○○は、団体名に置き換えてください（略称可）</a:t>
          </a:r>
          <a:endParaRPr lang="ja-JP" altLang="ja-JP">
            <a:effectLst/>
          </a:endParaRPr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2</xdr:row>
      <xdr:rowOff>152400</xdr:rowOff>
    </xdr:from>
    <xdr:to>
      <xdr:col>7</xdr:col>
      <xdr:colOff>504826</xdr:colOff>
      <xdr:row>5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8626" y="628650"/>
          <a:ext cx="48768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このシートは入力不要です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topLeftCell="A4" zoomScaleNormal="100" workbookViewId="0">
      <selection activeCell="L10" sqref="L9:L10"/>
    </sheetView>
  </sheetViews>
  <sheetFormatPr defaultRowHeight="18.75" x14ac:dyDescent="0.4"/>
  <cols>
    <col min="2" max="2" width="35.875" bestFit="1" customWidth="1"/>
    <col min="5" max="5" width="9.125" bestFit="1" customWidth="1"/>
    <col min="6" max="6" width="10.625" bestFit="1" customWidth="1"/>
    <col min="8" max="8" width="3.5" bestFit="1" customWidth="1"/>
    <col min="10" max="10" width="3.375" bestFit="1" customWidth="1"/>
  </cols>
  <sheetData>
    <row r="1" spans="1:10" ht="24" x14ac:dyDescent="0.4">
      <c r="A1" s="50" t="s">
        <v>72</v>
      </c>
      <c r="B1" s="49" t="s">
        <v>59</v>
      </c>
    </row>
    <row r="2" spans="1:10" x14ac:dyDescent="0.4">
      <c r="A2" s="2" t="s">
        <v>0</v>
      </c>
      <c r="B2" s="1" t="s">
        <v>73</v>
      </c>
      <c r="D2" s="1"/>
    </row>
    <row r="3" spans="1:10" x14ac:dyDescent="0.4">
      <c r="A3" s="129" t="s">
        <v>70</v>
      </c>
      <c r="B3" s="128" t="s">
        <v>71</v>
      </c>
    </row>
    <row r="4" spans="1:10" ht="32.1" customHeight="1" x14ac:dyDescent="0.4">
      <c r="A4" s="45" t="s">
        <v>1</v>
      </c>
      <c r="B4" s="89"/>
    </row>
    <row r="5" spans="1:10" ht="32.1" customHeight="1" x14ac:dyDescent="0.4">
      <c r="A5" s="46" t="s">
        <v>2</v>
      </c>
      <c r="B5" s="90"/>
    </row>
    <row r="6" spans="1:10" ht="32.1" customHeight="1" x14ac:dyDescent="0.4">
      <c r="A6" s="46" t="s">
        <v>3</v>
      </c>
      <c r="B6" s="90"/>
    </row>
    <row r="7" spans="1:10" ht="32.1" customHeight="1" x14ac:dyDescent="0.4">
      <c r="A7" s="47" t="s">
        <v>56</v>
      </c>
      <c r="B7" s="90"/>
    </row>
    <row r="8" spans="1:10" ht="32.1" customHeight="1" x14ac:dyDescent="0.55000000000000004">
      <c r="A8" s="48" t="s">
        <v>51</v>
      </c>
      <c r="B8" s="91"/>
    </row>
    <row r="10" spans="1:10" ht="18.600000000000001" thickBot="1" x14ac:dyDescent="0.6"/>
    <row r="11" spans="1:10" ht="37.5" x14ac:dyDescent="0.4">
      <c r="A11" s="32" t="s">
        <v>4</v>
      </c>
      <c r="B11" s="34" t="s">
        <v>5</v>
      </c>
      <c r="C11" s="35"/>
      <c r="D11" s="39" t="s">
        <v>50</v>
      </c>
      <c r="E11" s="54"/>
      <c r="F11" s="55" t="s">
        <v>52</v>
      </c>
      <c r="H11" s="40" t="s">
        <v>47</v>
      </c>
      <c r="I11" s="25"/>
      <c r="J11" s="26"/>
    </row>
    <row r="12" spans="1:10" x14ac:dyDescent="0.4">
      <c r="A12" s="102">
        <v>1</v>
      </c>
      <c r="B12" s="12" t="s">
        <v>6</v>
      </c>
      <c r="C12" s="36" t="s">
        <v>13</v>
      </c>
      <c r="D12" s="92"/>
      <c r="E12" s="56">
        <f>D12*F12</f>
        <v>0</v>
      </c>
      <c r="F12" s="57">
        <v>25000</v>
      </c>
      <c r="H12" s="41">
        <v>27</v>
      </c>
      <c r="I12" s="42" t="s">
        <v>48</v>
      </c>
      <c r="J12" s="99" t="s">
        <v>35</v>
      </c>
    </row>
    <row r="13" spans="1:10" x14ac:dyDescent="0.4">
      <c r="A13" s="103">
        <v>2</v>
      </c>
      <c r="B13" s="7" t="s">
        <v>7</v>
      </c>
      <c r="C13" s="37" t="s">
        <v>13</v>
      </c>
      <c r="D13" s="93"/>
      <c r="E13" s="58">
        <f t="shared" ref="E13:E23" si="0">D13*F13</f>
        <v>0</v>
      </c>
      <c r="F13" s="59">
        <v>20000</v>
      </c>
      <c r="H13" s="43">
        <v>36</v>
      </c>
      <c r="I13" s="8" t="s">
        <v>48</v>
      </c>
      <c r="J13" s="100" t="s">
        <v>25</v>
      </c>
    </row>
    <row r="14" spans="1:10" x14ac:dyDescent="0.4">
      <c r="A14" s="103">
        <v>3</v>
      </c>
      <c r="B14" s="7" t="s">
        <v>8</v>
      </c>
      <c r="C14" s="37" t="s">
        <v>13</v>
      </c>
      <c r="D14" s="93"/>
      <c r="E14" s="58">
        <f t="shared" si="0"/>
        <v>0</v>
      </c>
      <c r="F14" s="59">
        <v>20000</v>
      </c>
      <c r="H14" s="43">
        <v>43</v>
      </c>
      <c r="I14" s="8" t="s">
        <v>48</v>
      </c>
      <c r="J14" s="100" t="s">
        <v>36</v>
      </c>
    </row>
    <row r="15" spans="1:10" x14ac:dyDescent="0.4">
      <c r="A15" s="103">
        <v>4</v>
      </c>
      <c r="B15" s="7" t="s">
        <v>9</v>
      </c>
      <c r="C15" s="37" t="s">
        <v>13</v>
      </c>
      <c r="D15" s="93"/>
      <c r="E15" s="58">
        <f t="shared" si="0"/>
        <v>0</v>
      </c>
      <c r="F15" s="59">
        <v>10000</v>
      </c>
      <c r="H15" s="43">
        <v>50</v>
      </c>
      <c r="I15" s="8" t="s">
        <v>48</v>
      </c>
      <c r="J15" s="100" t="s">
        <v>37</v>
      </c>
    </row>
    <row r="16" spans="1:10" x14ac:dyDescent="0.4">
      <c r="A16" s="104">
        <v>5</v>
      </c>
      <c r="B16" s="9" t="s">
        <v>10</v>
      </c>
      <c r="C16" s="38" t="s">
        <v>13</v>
      </c>
      <c r="D16" s="94"/>
      <c r="E16" s="60">
        <f t="shared" si="0"/>
        <v>0</v>
      </c>
      <c r="F16" s="61">
        <v>5000</v>
      </c>
      <c r="H16" s="43">
        <v>55</v>
      </c>
      <c r="I16" s="8" t="s">
        <v>48</v>
      </c>
      <c r="J16" s="100" t="s">
        <v>38</v>
      </c>
    </row>
    <row r="17" spans="1:10" x14ac:dyDescent="0.4">
      <c r="A17" s="105">
        <v>11</v>
      </c>
      <c r="B17" s="84" t="s">
        <v>6</v>
      </c>
      <c r="C17" s="85" t="s">
        <v>14</v>
      </c>
      <c r="D17" s="95"/>
      <c r="E17" s="86">
        <f t="shared" si="0"/>
        <v>0</v>
      </c>
      <c r="F17" s="87">
        <v>25000</v>
      </c>
      <c r="H17" s="43">
        <v>60</v>
      </c>
      <c r="I17" s="8" t="s">
        <v>48</v>
      </c>
      <c r="J17" s="100" t="s">
        <v>39</v>
      </c>
    </row>
    <row r="18" spans="1:10" x14ac:dyDescent="0.4">
      <c r="A18" s="102">
        <v>12</v>
      </c>
      <c r="B18" s="12" t="s">
        <v>58</v>
      </c>
      <c r="C18" s="106"/>
      <c r="D18" s="107"/>
      <c r="E18" s="108"/>
      <c r="F18" s="109"/>
      <c r="H18" s="43">
        <v>65</v>
      </c>
      <c r="I18" s="8" t="s">
        <v>48</v>
      </c>
      <c r="J18" s="100" t="s">
        <v>40</v>
      </c>
    </row>
    <row r="19" spans="1:10" x14ac:dyDescent="0.4">
      <c r="A19" s="103">
        <v>13</v>
      </c>
      <c r="B19" s="7" t="s">
        <v>8</v>
      </c>
      <c r="C19" s="37" t="s">
        <v>14</v>
      </c>
      <c r="D19" s="93"/>
      <c r="E19" s="58">
        <f t="shared" si="0"/>
        <v>0</v>
      </c>
      <c r="F19" s="59">
        <v>20000</v>
      </c>
      <c r="H19" s="43">
        <v>70</v>
      </c>
      <c r="I19" s="8" t="s">
        <v>48</v>
      </c>
      <c r="J19" s="100" t="s">
        <v>41</v>
      </c>
    </row>
    <row r="20" spans="1:10" x14ac:dyDescent="0.4">
      <c r="A20" s="103">
        <v>14</v>
      </c>
      <c r="B20" s="7" t="s">
        <v>9</v>
      </c>
      <c r="C20" s="37" t="s">
        <v>14</v>
      </c>
      <c r="D20" s="93"/>
      <c r="E20" s="58">
        <f t="shared" si="0"/>
        <v>0</v>
      </c>
      <c r="F20" s="59">
        <v>10000</v>
      </c>
      <c r="H20" s="43">
        <v>75</v>
      </c>
      <c r="I20" s="8" t="s">
        <v>48</v>
      </c>
      <c r="J20" s="100" t="s">
        <v>42</v>
      </c>
    </row>
    <row r="21" spans="1:10" x14ac:dyDescent="0.4">
      <c r="A21" s="104">
        <v>15</v>
      </c>
      <c r="B21" s="9" t="s">
        <v>10</v>
      </c>
      <c r="C21" s="38" t="s">
        <v>14</v>
      </c>
      <c r="D21" s="94"/>
      <c r="E21" s="60">
        <f t="shared" si="0"/>
        <v>0</v>
      </c>
      <c r="F21" s="61">
        <v>5000</v>
      </c>
      <c r="H21" s="43">
        <v>80</v>
      </c>
      <c r="I21" s="8" t="s">
        <v>48</v>
      </c>
      <c r="J21" s="100" t="s">
        <v>43</v>
      </c>
    </row>
    <row r="22" spans="1:10" x14ac:dyDescent="0.4">
      <c r="A22" s="105">
        <v>23</v>
      </c>
      <c r="B22" s="84" t="s">
        <v>12</v>
      </c>
      <c r="C22" s="85" t="s">
        <v>15</v>
      </c>
      <c r="D22" s="95"/>
      <c r="E22" s="86">
        <f t="shared" si="0"/>
        <v>0</v>
      </c>
      <c r="F22" s="87">
        <v>20000</v>
      </c>
      <c r="H22" s="43">
        <v>83</v>
      </c>
      <c r="I22" s="8" t="s">
        <v>48</v>
      </c>
      <c r="J22" s="100" t="s">
        <v>44</v>
      </c>
    </row>
    <row r="23" spans="1:10" x14ac:dyDescent="0.4">
      <c r="A23" s="104">
        <v>24</v>
      </c>
      <c r="B23" s="9" t="s">
        <v>11</v>
      </c>
      <c r="C23" s="38" t="s">
        <v>15</v>
      </c>
      <c r="D23" s="94"/>
      <c r="E23" s="60">
        <f t="shared" si="0"/>
        <v>0</v>
      </c>
      <c r="F23" s="61">
        <v>10000</v>
      </c>
      <c r="H23" s="43">
        <v>86</v>
      </c>
      <c r="I23" s="8" t="s">
        <v>48</v>
      </c>
      <c r="J23" s="100" t="s">
        <v>45</v>
      </c>
    </row>
    <row r="24" spans="1:10" ht="19.5" thickBot="1" x14ac:dyDescent="0.45">
      <c r="A24" s="33"/>
      <c r="B24" s="51"/>
      <c r="C24" s="52" t="s">
        <v>49</v>
      </c>
      <c r="D24" s="53">
        <f>SUM(D12:D17,D19:D23)</f>
        <v>0</v>
      </c>
      <c r="E24" s="62">
        <f>SUM(E12:E23)</f>
        <v>0</v>
      </c>
      <c r="F24" s="63"/>
      <c r="H24" s="44">
        <v>89</v>
      </c>
      <c r="I24" s="10" t="s">
        <v>48</v>
      </c>
      <c r="J24" s="101" t="s">
        <v>46</v>
      </c>
    </row>
    <row r="25" spans="1:10" x14ac:dyDescent="0.4">
      <c r="D25" s="3"/>
      <c r="E25" s="88" t="str">
        <f>IF(D24&gt;10,"クルー数が10を超える場合は、ファイルを変えてもう一つ作成してください。","")</f>
        <v/>
      </c>
    </row>
  </sheetData>
  <sheetProtection sheet="1" objects="1" scenarios="1"/>
  <phoneticPr fontId="2"/>
  <conditionalFormatting sqref="B4:B8 D12:D23">
    <cfRule type="containsBlanks" dxfId="80" priority="1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0"/>
  <sheetViews>
    <sheetView showGridLines="0" zoomScaleNormal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F9" sqref="F9"/>
    </sheetView>
  </sheetViews>
  <sheetFormatPr defaultColWidth="0" defaultRowHeight="18.75" x14ac:dyDescent="0.4"/>
  <cols>
    <col min="1" max="1" width="12.875" bestFit="1" customWidth="1"/>
    <col min="2" max="2" width="11" customWidth="1"/>
    <col min="3" max="3" width="12.625" bestFit="1" customWidth="1"/>
    <col min="4" max="4" width="12.125" bestFit="1" customWidth="1"/>
    <col min="5" max="5" width="5.25" bestFit="1" customWidth="1"/>
    <col min="6" max="6" width="11.375" bestFit="1" customWidth="1"/>
    <col min="7" max="7" width="9.75" bestFit="1" customWidth="1"/>
    <col min="8" max="8" width="3.625" style="122" customWidth="1"/>
    <col min="9" max="9" width="3.625" style="96" hidden="1" customWidth="1"/>
    <col min="10" max="16384" width="9" style="96" hidden="1"/>
  </cols>
  <sheetData>
    <row r="1" spans="1:10" ht="19.5" x14ac:dyDescent="0.4">
      <c r="A1" s="110" t="str">
        <f>大会申込!A1</f>
        <v>第15回</v>
      </c>
      <c r="B1" s="111" t="str">
        <f>大会申込!B1</f>
        <v>戸田マスターズ レガッタ申込</v>
      </c>
      <c r="F1" s="2" t="s">
        <v>57</v>
      </c>
    </row>
    <row r="2" spans="1:10" ht="18" x14ac:dyDescent="0.55000000000000004">
      <c r="A2" s="3" t="str">
        <f>大会申込!A4</f>
        <v>団体名</v>
      </c>
      <c r="B2" s="96" t="str">
        <f>IF(大会申込!B4&gt;0,大会申込!B4,"")</f>
        <v/>
      </c>
      <c r="F2" s="64">
        <v>44561</v>
      </c>
      <c r="I2" s="97"/>
    </row>
    <row r="3" spans="1:10" ht="18.600000000000001" thickBot="1" x14ac:dyDescent="0.6"/>
    <row r="4" spans="1:10" ht="18.75" customHeight="1" x14ac:dyDescent="0.4">
      <c r="A4" s="130">
        <v>1</v>
      </c>
      <c r="B4" s="28" t="s">
        <v>21</v>
      </c>
      <c r="C4" s="121"/>
      <c r="D4" s="4"/>
      <c r="E4" s="4"/>
      <c r="F4" s="4"/>
      <c r="G4" s="5"/>
      <c r="H4" s="123"/>
      <c r="I4" s="98">
        <f>IF(C4&gt;0,VALUE(RIGHT(C4,1)),0)</f>
        <v>0</v>
      </c>
      <c r="J4" s="96" t="s">
        <v>53</v>
      </c>
    </row>
    <row r="5" spans="1:10" ht="18.75" customHeight="1" x14ac:dyDescent="0.4">
      <c r="A5" s="131"/>
      <c r="B5" s="27" t="s">
        <v>5</v>
      </c>
      <c r="C5" s="133" t="e">
        <f>IF(C4&lt;20,VLOOKUP(C4,大会申込!$A$12:$C$23,2)&amp;VLOOKUP(C4,大会申込!$A$12:$C$23,3),VLOOKUP(C4,大会申込!$A$12:$C$23,2))</f>
        <v>#N/A</v>
      </c>
      <c r="D5" s="133"/>
      <c r="E5" s="134"/>
      <c r="F5" s="29" t="s">
        <v>26</v>
      </c>
      <c r="G5" s="112" t="e">
        <f>VLOOKUP(G6,大会申込!$H$12:$J$24,3)</f>
        <v>#DIV/0!</v>
      </c>
      <c r="H5" s="124"/>
      <c r="J5" s="96" t="s">
        <v>54</v>
      </c>
    </row>
    <row r="6" spans="1:10" ht="18.75" customHeight="1" x14ac:dyDescent="0.4">
      <c r="A6" s="131"/>
      <c r="B6" s="27" t="s">
        <v>22</v>
      </c>
      <c r="C6" s="65"/>
      <c r="D6" s="25"/>
      <c r="E6" s="26"/>
      <c r="F6" s="30" t="s">
        <v>34</v>
      </c>
      <c r="G6" s="113" t="e">
        <f>ROUNDDOWN(AVERAGE(G9:G16),0)</f>
        <v>#DIV/0!</v>
      </c>
      <c r="H6" s="125"/>
      <c r="J6" s="96" t="s">
        <v>55</v>
      </c>
    </row>
    <row r="7" spans="1:10" ht="18.75" customHeight="1" x14ac:dyDescent="0.4">
      <c r="A7" s="131"/>
      <c r="B7" s="18" t="s">
        <v>60</v>
      </c>
      <c r="C7" s="19" t="s">
        <v>27</v>
      </c>
      <c r="D7" s="20" t="s">
        <v>28</v>
      </c>
      <c r="E7" s="23" t="s">
        <v>29</v>
      </c>
      <c r="F7" s="23" t="s">
        <v>30</v>
      </c>
      <c r="G7" s="24" t="s">
        <v>31</v>
      </c>
      <c r="H7" s="126"/>
    </row>
    <row r="8" spans="1:10" ht="18.75" customHeight="1" x14ac:dyDescent="0.4">
      <c r="A8" s="131"/>
      <c r="B8" s="15" t="s">
        <v>23</v>
      </c>
      <c r="C8" s="21" t="s">
        <v>16</v>
      </c>
      <c r="D8" s="22" t="s">
        <v>17</v>
      </c>
      <c r="E8" s="16" t="s">
        <v>20</v>
      </c>
      <c r="F8" s="17" t="s">
        <v>19</v>
      </c>
      <c r="G8" s="31" t="s">
        <v>18</v>
      </c>
      <c r="H8" s="126"/>
    </row>
    <row r="9" spans="1:10" ht="18.75" customHeight="1" x14ac:dyDescent="0.4">
      <c r="A9" s="131"/>
      <c r="B9" s="11" t="s">
        <v>24</v>
      </c>
      <c r="C9" s="66"/>
      <c r="D9" s="67"/>
      <c r="E9" s="68"/>
      <c r="F9" s="69"/>
      <c r="G9" s="114" t="str">
        <f>IF(F9&gt;0,DATEDIF(F9,$F$2,"Y"),"")</f>
        <v/>
      </c>
      <c r="H9" s="124"/>
    </row>
    <row r="10" spans="1:10" ht="18.75" customHeight="1" x14ac:dyDescent="0.4">
      <c r="A10" s="131"/>
      <c r="B10" s="6">
        <f>IF(AND($I4&gt;=2,$I4&lt;=3),3,IF($I4=4,"B",IF($I4=5,"ふりがな",7)))</f>
        <v>7</v>
      </c>
      <c r="C10" s="70"/>
      <c r="D10" s="71"/>
      <c r="E10" s="72"/>
      <c r="F10" s="73"/>
      <c r="G10" s="115" t="str">
        <f t="shared" ref="G10:G16" si="0">IF(F10&gt;0,DATEDIF(F10,$F$2,"Y"),"")</f>
        <v/>
      </c>
      <c r="H10" s="124"/>
    </row>
    <row r="11" spans="1:10" ht="18.75" customHeight="1" x14ac:dyDescent="0.4">
      <c r="A11" s="131"/>
      <c r="B11" s="6">
        <f>IF(AND($I4&gt;=2,$I4&lt;=3),2,IF($I4=4,"",IF($I4=5,"",6)))</f>
        <v>6</v>
      </c>
      <c r="C11" s="70"/>
      <c r="D11" s="71"/>
      <c r="E11" s="72"/>
      <c r="F11" s="72"/>
      <c r="G11" s="115" t="str">
        <f t="shared" si="0"/>
        <v/>
      </c>
      <c r="H11" s="124"/>
    </row>
    <row r="12" spans="1:10" ht="18.75" customHeight="1" x14ac:dyDescent="0.4">
      <c r="A12" s="131"/>
      <c r="B12" s="6">
        <f>IF(AND($I4&gt;=2,$I4&lt;=3),"B",IF($I4=4,"",IF($I4=5,"",5)))</f>
        <v>5</v>
      </c>
      <c r="C12" s="70"/>
      <c r="D12" s="71"/>
      <c r="E12" s="72"/>
      <c r="F12" s="72"/>
      <c r="G12" s="115" t="str">
        <f t="shared" si="0"/>
        <v/>
      </c>
      <c r="H12" s="124"/>
    </row>
    <row r="13" spans="1:10" ht="18.75" customHeight="1" x14ac:dyDescent="0.4">
      <c r="A13" s="131"/>
      <c r="B13" s="6">
        <f>IF(AND($I4&gt;=2,$I4&lt;=3),"",IF($I4=4,"",IF($I4=5,"",4)))</f>
        <v>4</v>
      </c>
      <c r="C13" s="70"/>
      <c r="D13" s="71"/>
      <c r="E13" s="72"/>
      <c r="F13" s="72"/>
      <c r="G13" s="115" t="str">
        <f t="shared" si="0"/>
        <v/>
      </c>
      <c r="H13" s="124"/>
    </row>
    <row r="14" spans="1:10" ht="18.75" customHeight="1" x14ac:dyDescent="0.4">
      <c r="A14" s="131"/>
      <c r="B14" s="6">
        <f>IF(AND($I4&gt;=2,$I4&lt;=3),"",IF($I4=4,"",IF($I4=5,"",3)))</f>
        <v>3</v>
      </c>
      <c r="C14" s="70"/>
      <c r="D14" s="71"/>
      <c r="E14" s="72"/>
      <c r="F14" s="72"/>
      <c r="G14" s="115" t="str">
        <f t="shared" si="0"/>
        <v/>
      </c>
      <c r="H14" s="124"/>
    </row>
    <row r="15" spans="1:10" ht="18.75" customHeight="1" x14ac:dyDescent="0.4">
      <c r="A15" s="131"/>
      <c r="B15" s="6">
        <f>IF(AND($I4&gt;=2,$I4&lt;=3),"",IF($I4=4,"",IF($I4=5,"",2)))</f>
        <v>2</v>
      </c>
      <c r="C15" s="70"/>
      <c r="D15" s="71"/>
      <c r="E15" s="72"/>
      <c r="F15" s="72"/>
      <c r="G15" s="115" t="str">
        <f t="shared" si="0"/>
        <v/>
      </c>
      <c r="H15" s="124"/>
    </row>
    <row r="16" spans="1:10" ht="18.75" customHeight="1" x14ac:dyDescent="0.4">
      <c r="A16" s="131"/>
      <c r="B16" s="14" t="str">
        <f>IF(AND($I4&gt;=2,$I4&lt;=3),"",IF($I4=4,"",IF($I4=5,"","B")))</f>
        <v>B</v>
      </c>
      <c r="C16" s="74"/>
      <c r="D16" s="75"/>
      <c r="E16" s="76"/>
      <c r="F16" s="76"/>
      <c r="G16" s="116" t="str">
        <f t="shared" si="0"/>
        <v/>
      </c>
      <c r="H16" s="124"/>
    </row>
    <row r="17" spans="1:10" ht="18.75" customHeight="1" x14ac:dyDescent="0.4">
      <c r="A17" s="131"/>
      <c r="B17" s="13" t="s">
        <v>32</v>
      </c>
      <c r="C17" s="77"/>
      <c r="D17" s="78"/>
      <c r="E17" s="79"/>
      <c r="F17" s="79"/>
      <c r="G17" s="117"/>
      <c r="H17" s="127"/>
    </row>
    <row r="18" spans="1:10" ht="18.75" customHeight="1" x14ac:dyDescent="0.4">
      <c r="A18" s="131"/>
      <c r="B18" s="11" t="s">
        <v>33</v>
      </c>
      <c r="C18" s="66"/>
      <c r="D18" s="67"/>
      <c r="E18" s="68"/>
      <c r="F18" s="68"/>
      <c r="G18" s="118" t="str">
        <f>IF(F18&gt;0,DATEDIF(F18,$F$2,"Y"),"")</f>
        <v/>
      </c>
      <c r="H18" s="127"/>
    </row>
    <row r="19" spans="1:10" ht="18.75" customHeight="1" x14ac:dyDescent="0.4">
      <c r="A19" s="131"/>
      <c r="B19" s="6" t="s">
        <v>33</v>
      </c>
      <c r="C19" s="70"/>
      <c r="D19" s="71"/>
      <c r="E19" s="72"/>
      <c r="F19" s="72"/>
      <c r="G19" s="119" t="str">
        <f>IF(F19&gt;0,DATEDIF(F19,$F$2,"Y"),"")</f>
        <v/>
      </c>
      <c r="H19" s="127"/>
    </row>
    <row r="20" spans="1:10" ht="19.5" customHeight="1" thickBot="1" x14ac:dyDescent="0.45">
      <c r="A20" s="132"/>
      <c r="B20" s="80" t="s">
        <v>33</v>
      </c>
      <c r="C20" s="81"/>
      <c r="D20" s="82"/>
      <c r="E20" s="83"/>
      <c r="F20" s="83"/>
      <c r="G20" s="120" t="str">
        <f>IF(F20&gt;0,DATEDIF(F20,$F$2,"Y"),"")</f>
        <v/>
      </c>
      <c r="H20" s="127"/>
    </row>
    <row r="21" spans="1:10" ht="18" x14ac:dyDescent="0.55000000000000004">
      <c r="A21" s="4"/>
      <c r="B21" s="4"/>
      <c r="C21" s="4"/>
      <c r="D21" s="4"/>
      <c r="E21" s="4"/>
      <c r="F21" s="4"/>
      <c r="G21" s="4"/>
      <c r="H21" s="123"/>
    </row>
    <row r="23" spans="1:10" ht="18.600000000000001" thickBot="1" x14ac:dyDescent="0.6"/>
    <row r="24" spans="1:10" ht="18.75" customHeight="1" x14ac:dyDescent="0.4">
      <c r="A24" s="130">
        <v>2</v>
      </c>
      <c r="B24" s="28" t="s">
        <v>21</v>
      </c>
      <c r="C24" s="121"/>
      <c r="D24" s="4"/>
      <c r="E24" s="4"/>
      <c r="F24" s="4"/>
      <c r="G24" s="5"/>
      <c r="H24" s="123"/>
      <c r="I24" s="98">
        <f>IF(C24&gt;0,VALUE(RIGHT(C24,1)),0)</f>
        <v>0</v>
      </c>
      <c r="J24" s="96" t="s">
        <v>53</v>
      </c>
    </row>
    <row r="25" spans="1:10" ht="18.75" customHeight="1" x14ac:dyDescent="0.4">
      <c r="A25" s="131"/>
      <c r="B25" s="27" t="s">
        <v>5</v>
      </c>
      <c r="C25" s="133" t="e">
        <f>IF(C24&lt;20,VLOOKUP(C24,大会申込!$A$12:$C$23,2)&amp;VLOOKUP(C24,大会申込!$A$12:$C$23,3),VLOOKUP(C24,大会申込!$A$12:$C$23,2))</f>
        <v>#N/A</v>
      </c>
      <c r="D25" s="133"/>
      <c r="E25" s="134"/>
      <c r="F25" s="29" t="s">
        <v>26</v>
      </c>
      <c r="G25" s="112" t="e">
        <f>VLOOKUP(G26,大会申込!$H$12:$J$24,3)</f>
        <v>#DIV/0!</v>
      </c>
      <c r="H25" s="124"/>
      <c r="J25" s="96" t="s">
        <v>54</v>
      </c>
    </row>
    <row r="26" spans="1:10" ht="18.75" customHeight="1" x14ac:dyDescent="0.4">
      <c r="A26" s="131"/>
      <c r="B26" s="27" t="s">
        <v>22</v>
      </c>
      <c r="C26" s="65"/>
      <c r="D26" s="25"/>
      <c r="E26" s="26"/>
      <c r="F26" s="30" t="s">
        <v>34</v>
      </c>
      <c r="G26" s="113" t="e">
        <f>ROUNDDOWN(AVERAGE(G29:G36),0)</f>
        <v>#DIV/0!</v>
      </c>
      <c r="H26" s="125"/>
      <c r="J26" s="96" t="s">
        <v>55</v>
      </c>
    </row>
    <row r="27" spans="1:10" ht="18.75" customHeight="1" x14ac:dyDescent="0.4">
      <c r="A27" s="131"/>
      <c r="B27" s="18" t="s">
        <v>60</v>
      </c>
      <c r="C27" s="19" t="s">
        <v>27</v>
      </c>
      <c r="D27" s="20" t="s">
        <v>28</v>
      </c>
      <c r="E27" s="23" t="s">
        <v>29</v>
      </c>
      <c r="F27" s="23" t="s">
        <v>30</v>
      </c>
      <c r="G27" s="24" t="s">
        <v>31</v>
      </c>
      <c r="H27" s="126"/>
    </row>
    <row r="28" spans="1:10" ht="18.75" customHeight="1" x14ac:dyDescent="0.4">
      <c r="A28" s="131"/>
      <c r="B28" s="15" t="s">
        <v>23</v>
      </c>
      <c r="C28" s="21" t="s">
        <v>16</v>
      </c>
      <c r="D28" s="22" t="s">
        <v>17</v>
      </c>
      <c r="E28" s="16" t="s">
        <v>20</v>
      </c>
      <c r="F28" s="17" t="s">
        <v>19</v>
      </c>
      <c r="G28" s="31" t="s">
        <v>18</v>
      </c>
      <c r="H28" s="126"/>
    </row>
    <row r="29" spans="1:10" ht="18.75" customHeight="1" x14ac:dyDescent="0.4">
      <c r="A29" s="131"/>
      <c r="B29" s="11" t="s">
        <v>24</v>
      </c>
      <c r="C29" s="66"/>
      <c r="D29" s="67"/>
      <c r="E29" s="68"/>
      <c r="F29" s="69"/>
      <c r="G29" s="114" t="str">
        <f>IF(F29&gt;0,DATEDIF(F29,$F$2,"Y"),"")</f>
        <v/>
      </c>
      <c r="H29" s="124"/>
    </row>
    <row r="30" spans="1:10" ht="18.75" customHeight="1" x14ac:dyDescent="0.4">
      <c r="A30" s="131"/>
      <c r="B30" s="6">
        <f>IF(AND($I24&gt;=2,$I24&lt;=3),3,IF($I24=4,"B",IF($I24=5,"ふりがな",7)))</f>
        <v>7</v>
      </c>
      <c r="C30" s="70"/>
      <c r="D30" s="71"/>
      <c r="E30" s="72"/>
      <c r="F30" s="73"/>
      <c r="G30" s="115" t="str">
        <f t="shared" ref="G30:G36" si="1">IF(F30&gt;0,DATEDIF(F30,$F$2,"Y"),"")</f>
        <v/>
      </c>
      <c r="H30" s="124"/>
    </row>
    <row r="31" spans="1:10" ht="18.75" customHeight="1" x14ac:dyDescent="0.4">
      <c r="A31" s="131"/>
      <c r="B31" s="6">
        <f>IF(AND($I24&gt;=2,$I24&lt;=3),2,IF($I24=4,"",IF($I24=5,"",6)))</f>
        <v>6</v>
      </c>
      <c r="C31" s="70"/>
      <c r="D31" s="71"/>
      <c r="E31" s="72"/>
      <c r="F31" s="72"/>
      <c r="G31" s="115" t="str">
        <f t="shared" si="1"/>
        <v/>
      </c>
      <c r="H31" s="124"/>
    </row>
    <row r="32" spans="1:10" ht="18.75" customHeight="1" x14ac:dyDescent="0.4">
      <c r="A32" s="131"/>
      <c r="B32" s="6">
        <f>IF(AND($I24&gt;=2,$I24&lt;=3),"B",IF($I24=4,"",IF($I24=5,"",5)))</f>
        <v>5</v>
      </c>
      <c r="C32" s="70"/>
      <c r="D32" s="71"/>
      <c r="E32" s="72"/>
      <c r="F32" s="72"/>
      <c r="G32" s="115" t="str">
        <f t="shared" si="1"/>
        <v/>
      </c>
      <c r="H32" s="124"/>
    </row>
    <row r="33" spans="1:10" ht="18.75" customHeight="1" x14ac:dyDescent="0.4">
      <c r="A33" s="131"/>
      <c r="B33" s="6">
        <f>IF(AND($I24&gt;=2,$I24&lt;=3),"",IF($I24=4,"",IF($I24=5,"",4)))</f>
        <v>4</v>
      </c>
      <c r="C33" s="70"/>
      <c r="D33" s="71"/>
      <c r="E33" s="72"/>
      <c r="F33" s="72"/>
      <c r="G33" s="115" t="str">
        <f t="shared" si="1"/>
        <v/>
      </c>
      <c r="H33" s="124"/>
    </row>
    <row r="34" spans="1:10" ht="18.75" customHeight="1" x14ac:dyDescent="0.4">
      <c r="A34" s="131"/>
      <c r="B34" s="6">
        <f>IF(AND($I24&gt;=2,$I24&lt;=3),"",IF($I24=4,"",IF($I24=5,"",3)))</f>
        <v>3</v>
      </c>
      <c r="C34" s="70"/>
      <c r="D34" s="71"/>
      <c r="E34" s="72"/>
      <c r="F34" s="72"/>
      <c r="G34" s="115" t="str">
        <f t="shared" si="1"/>
        <v/>
      </c>
      <c r="H34" s="124"/>
    </row>
    <row r="35" spans="1:10" ht="18.75" customHeight="1" x14ac:dyDescent="0.4">
      <c r="A35" s="131"/>
      <c r="B35" s="6">
        <f>IF(AND($I24&gt;=2,$I24&lt;=3),"",IF($I24=4,"",IF($I24=5,"",2)))</f>
        <v>2</v>
      </c>
      <c r="C35" s="70"/>
      <c r="D35" s="71"/>
      <c r="E35" s="72"/>
      <c r="F35" s="72"/>
      <c r="G35" s="115" t="str">
        <f t="shared" si="1"/>
        <v/>
      </c>
      <c r="H35" s="124"/>
    </row>
    <row r="36" spans="1:10" ht="18.75" customHeight="1" x14ac:dyDescent="0.4">
      <c r="A36" s="131"/>
      <c r="B36" s="14" t="str">
        <f>IF(AND($I24&gt;=2,$I24&lt;=3),"",IF($I24=4,"",IF($I24=5,"","B")))</f>
        <v>B</v>
      </c>
      <c r="C36" s="74"/>
      <c r="D36" s="75"/>
      <c r="E36" s="76"/>
      <c r="F36" s="76"/>
      <c r="G36" s="116" t="str">
        <f t="shared" si="1"/>
        <v/>
      </c>
      <c r="H36" s="124"/>
    </row>
    <row r="37" spans="1:10" ht="18.75" customHeight="1" x14ac:dyDescent="0.4">
      <c r="A37" s="131"/>
      <c r="B37" s="13" t="s">
        <v>32</v>
      </c>
      <c r="C37" s="77"/>
      <c r="D37" s="78"/>
      <c r="E37" s="79"/>
      <c r="F37" s="79"/>
      <c r="G37" s="117"/>
      <c r="H37" s="127"/>
    </row>
    <row r="38" spans="1:10" ht="18.75" customHeight="1" x14ac:dyDescent="0.4">
      <c r="A38" s="131"/>
      <c r="B38" s="11" t="s">
        <v>33</v>
      </c>
      <c r="C38" s="66"/>
      <c r="D38" s="67"/>
      <c r="E38" s="68"/>
      <c r="F38" s="68"/>
      <c r="G38" s="118" t="str">
        <f>IF(F38&gt;0,DATEDIF(F38,$F$2,"Y"),"")</f>
        <v/>
      </c>
      <c r="H38" s="127"/>
    </row>
    <row r="39" spans="1:10" ht="18.75" customHeight="1" x14ac:dyDescent="0.4">
      <c r="A39" s="131"/>
      <c r="B39" s="6" t="s">
        <v>33</v>
      </c>
      <c r="C39" s="70"/>
      <c r="D39" s="71"/>
      <c r="E39" s="72"/>
      <c r="F39" s="72"/>
      <c r="G39" s="119" t="str">
        <f>IF(F39&gt;0,DATEDIF(F39,$F$2,"Y"),"")</f>
        <v/>
      </c>
      <c r="H39" s="127"/>
    </row>
    <row r="40" spans="1:10" ht="19.5" customHeight="1" thickBot="1" x14ac:dyDescent="0.45">
      <c r="A40" s="132"/>
      <c r="B40" s="80" t="s">
        <v>33</v>
      </c>
      <c r="C40" s="81"/>
      <c r="D40" s="82"/>
      <c r="E40" s="83"/>
      <c r="F40" s="83"/>
      <c r="G40" s="120" t="str">
        <f>IF(F40&gt;0,DATEDIF(F40,$F$2,"Y"),"")</f>
        <v/>
      </c>
      <c r="H40" s="127"/>
    </row>
    <row r="43" spans="1:10" ht="19.5" thickBot="1" x14ac:dyDescent="0.45"/>
    <row r="44" spans="1:10" ht="18.75" customHeight="1" x14ac:dyDescent="0.4">
      <c r="A44" s="130">
        <v>3</v>
      </c>
      <c r="B44" s="28" t="s">
        <v>21</v>
      </c>
      <c r="C44" s="121"/>
      <c r="D44" s="4"/>
      <c r="E44" s="4"/>
      <c r="F44" s="4"/>
      <c r="G44" s="5"/>
      <c r="H44" s="123"/>
      <c r="I44" s="98">
        <f>IF(C44&gt;0,VALUE(RIGHT(C44,1)),0)</f>
        <v>0</v>
      </c>
      <c r="J44" s="96" t="s">
        <v>53</v>
      </c>
    </row>
    <row r="45" spans="1:10" ht="18.75" customHeight="1" x14ac:dyDescent="0.4">
      <c r="A45" s="131"/>
      <c r="B45" s="27" t="s">
        <v>5</v>
      </c>
      <c r="C45" s="133" t="e">
        <f>IF(C44&lt;20,VLOOKUP(C44,大会申込!$A$12:$C$23,2)&amp;VLOOKUP(C44,大会申込!$A$12:$C$23,3),VLOOKUP(C44,大会申込!$A$12:$C$23,2))</f>
        <v>#N/A</v>
      </c>
      <c r="D45" s="133"/>
      <c r="E45" s="134"/>
      <c r="F45" s="29" t="s">
        <v>26</v>
      </c>
      <c r="G45" s="112" t="e">
        <f>VLOOKUP(G46,大会申込!$H$12:$J$24,3)</f>
        <v>#DIV/0!</v>
      </c>
      <c r="H45" s="124"/>
      <c r="J45" s="96" t="s">
        <v>54</v>
      </c>
    </row>
    <row r="46" spans="1:10" ht="18.75" customHeight="1" x14ac:dyDescent="0.4">
      <c r="A46" s="131"/>
      <c r="B46" s="27" t="s">
        <v>22</v>
      </c>
      <c r="C46" s="65"/>
      <c r="D46" s="25"/>
      <c r="E46" s="26"/>
      <c r="F46" s="30" t="s">
        <v>34</v>
      </c>
      <c r="G46" s="113" t="e">
        <f>ROUNDDOWN(AVERAGE(G49:G56),0)</f>
        <v>#DIV/0!</v>
      </c>
      <c r="H46" s="125"/>
      <c r="J46" s="96" t="s">
        <v>55</v>
      </c>
    </row>
    <row r="47" spans="1:10" ht="18.75" customHeight="1" x14ac:dyDescent="0.4">
      <c r="A47" s="131"/>
      <c r="B47" s="18" t="s">
        <v>60</v>
      </c>
      <c r="C47" s="19" t="s">
        <v>27</v>
      </c>
      <c r="D47" s="20" t="s">
        <v>28</v>
      </c>
      <c r="E47" s="23" t="s">
        <v>29</v>
      </c>
      <c r="F47" s="23" t="s">
        <v>30</v>
      </c>
      <c r="G47" s="24" t="s">
        <v>31</v>
      </c>
      <c r="H47" s="126"/>
    </row>
    <row r="48" spans="1:10" ht="18.75" customHeight="1" x14ac:dyDescent="0.4">
      <c r="A48" s="131"/>
      <c r="B48" s="15" t="s">
        <v>23</v>
      </c>
      <c r="C48" s="21" t="s">
        <v>16</v>
      </c>
      <c r="D48" s="22" t="s">
        <v>17</v>
      </c>
      <c r="E48" s="16" t="s">
        <v>20</v>
      </c>
      <c r="F48" s="17" t="s">
        <v>19</v>
      </c>
      <c r="G48" s="31" t="s">
        <v>18</v>
      </c>
      <c r="H48" s="126"/>
    </row>
    <row r="49" spans="1:10" ht="18.75" customHeight="1" x14ac:dyDescent="0.4">
      <c r="A49" s="131"/>
      <c r="B49" s="11" t="s">
        <v>24</v>
      </c>
      <c r="C49" s="66"/>
      <c r="D49" s="67"/>
      <c r="E49" s="68"/>
      <c r="F49" s="69"/>
      <c r="G49" s="114" t="str">
        <f>IF(F49&gt;0,DATEDIF(F49,$F$2,"Y"),"")</f>
        <v/>
      </c>
      <c r="H49" s="124"/>
    </row>
    <row r="50" spans="1:10" ht="18.75" customHeight="1" x14ac:dyDescent="0.4">
      <c r="A50" s="131"/>
      <c r="B50" s="6">
        <f>IF(AND($I44&gt;=2,$I44&lt;=3),3,IF($I44=4,"B",IF($I44=5,"ふりがな",7)))</f>
        <v>7</v>
      </c>
      <c r="C50" s="70"/>
      <c r="D50" s="71"/>
      <c r="E50" s="72"/>
      <c r="F50" s="73"/>
      <c r="G50" s="115" t="str">
        <f t="shared" ref="G50:G56" si="2">IF(F50&gt;0,DATEDIF(F50,$F$2,"Y"),"")</f>
        <v/>
      </c>
      <c r="H50" s="124"/>
    </row>
    <row r="51" spans="1:10" ht="18.75" customHeight="1" x14ac:dyDescent="0.4">
      <c r="A51" s="131"/>
      <c r="B51" s="6">
        <f>IF(AND($I44&gt;=2,$I44&lt;=3),2,IF($I44=4,"",IF($I44=5,"",6)))</f>
        <v>6</v>
      </c>
      <c r="C51" s="70"/>
      <c r="D51" s="71"/>
      <c r="E51" s="72"/>
      <c r="F51" s="72"/>
      <c r="G51" s="115" t="str">
        <f t="shared" si="2"/>
        <v/>
      </c>
      <c r="H51" s="124"/>
    </row>
    <row r="52" spans="1:10" ht="18.75" customHeight="1" x14ac:dyDescent="0.4">
      <c r="A52" s="131"/>
      <c r="B52" s="6">
        <f>IF(AND($I44&gt;=2,$I44&lt;=3),"B",IF($I44=4,"",IF($I44=5,"",5)))</f>
        <v>5</v>
      </c>
      <c r="C52" s="70"/>
      <c r="D52" s="71"/>
      <c r="E52" s="72"/>
      <c r="F52" s="72"/>
      <c r="G52" s="115" t="str">
        <f t="shared" si="2"/>
        <v/>
      </c>
      <c r="H52" s="124"/>
    </row>
    <row r="53" spans="1:10" ht="18.75" customHeight="1" x14ac:dyDescent="0.4">
      <c r="A53" s="131"/>
      <c r="B53" s="6">
        <f>IF(AND($I44&gt;=2,$I44&lt;=3),"",IF($I44=4,"",IF($I44=5,"",4)))</f>
        <v>4</v>
      </c>
      <c r="C53" s="70"/>
      <c r="D53" s="71"/>
      <c r="E53" s="72"/>
      <c r="F53" s="72"/>
      <c r="G53" s="115" t="str">
        <f t="shared" si="2"/>
        <v/>
      </c>
      <c r="H53" s="124"/>
    </row>
    <row r="54" spans="1:10" ht="18.75" customHeight="1" x14ac:dyDescent="0.4">
      <c r="A54" s="131"/>
      <c r="B54" s="6">
        <f>IF(AND($I44&gt;=2,$I44&lt;=3),"",IF($I44=4,"",IF($I44=5,"",3)))</f>
        <v>3</v>
      </c>
      <c r="C54" s="70"/>
      <c r="D54" s="71"/>
      <c r="E54" s="72"/>
      <c r="F54" s="72"/>
      <c r="G54" s="115" t="str">
        <f t="shared" si="2"/>
        <v/>
      </c>
      <c r="H54" s="124"/>
    </row>
    <row r="55" spans="1:10" ht="18.75" customHeight="1" x14ac:dyDescent="0.4">
      <c r="A55" s="131"/>
      <c r="B55" s="6">
        <f>IF(AND($I44&gt;=2,$I44&lt;=3),"",IF($I44=4,"",IF($I44=5,"",2)))</f>
        <v>2</v>
      </c>
      <c r="C55" s="70"/>
      <c r="D55" s="71"/>
      <c r="E55" s="72"/>
      <c r="F55" s="72"/>
      <c r="G55" s="115" t="str">
        <f t="shared" si="2"/>
        <v/>
      </c>
      <c r="H55" s="124"/>
    </row>
    <row r="56" spans="1:10" ht="18.75" customHeight="1" x14ac:dyDescent="0.4">
      <c r="A56" s="131"/>
      <c r="B56" s="14" t="str">
        <f>IF(AND($I44&gt;=2,$I44&lt;=3),"",IF($I44=4,"",IF($I44=5,"","B")))</f>
        <v>B</v>
      </c>
      <c r="C56" s="74"/>
      <c r="D56" s="75"/>
      <c r="E56" s="76"/>
      <c r="F56" s="76"/>
      <c r="G56" s="116" t="str">
        <f t="shared" si="2"/>
        <v/>
      </c>
      <c r="H56" s="124"/>
    </row>
    <row r="57" spans="1:10" ht="18.75" customHeight="1" x14ac:dyDescent="0.4">
      <c r="A57" s="131"/>
      <c r="B57" s="13" t="s">
        <v>32</v>
      </c>
      <c r="C57" s="77"/>
      <c r="D57" s="78"/>
      <c r="E57" s="79"/>
      <c r="F57" s="79"/>
      <c r="G57" s="117"/>
      <c r="H57" s="127"/>
    </row>
    <row r="58" spans="1:10" ht="18.75" customHeight="1" x14ac:dyDescent="0.4">
      <c r="A58" s="131"/>
      <c r="B58" s="11" t="s">
        <v>33</v>
      </c>
      <c r="C58" s="66"/>
      <c r="D58" s="67"/>
      <c r="E58" s="68"/>
      <c r="F58" s="68"/>
      <c r="G58" s="118" t="str">
        <f>IF(F58&gt;0,DATEDIF(F58,$F$2,"Y"),"")</f>
        <v/>
      </c>
      <c r="H58" s="127"/>
    </row>
    <row r="59" spans="1:10" ht="18.75" customHeight="1" x14ac:dyDescent="0.4">
      <c r="A59" s="131"/>
      <c r="B59" s="6" t="s">
        <v>33</v>
      </c>
      <c r="C59" s="70"/>
      <c r="D59" s="71"/>
      <c r="E59" s="72"/>
      <c r="F59" s="72"/>
      <c r="G59" s="119" t="str">
        <f>IF(F59&gt;0,DATEDIF(F59,$F$2,"Y"),"")</f>
        <v/>
      </c>
      <c r="H59" s="127"/>
    </row>
    <row r="60" spans="1:10" ht="19.5" customHeight="1" thickBot="1" x14ac:dyDescent="0.45">
      <c r="A60" s="132"/>
      <c r="B60" s="80" t="s">
        <v>33</v>
      </c>
      <c r="C60" s="81"/>
      <c r="D60" s="82"/>
      <c r="E60" s="83"/>
      <c r="F60" s="83"/>
      <c r="G60" s="120" t="str">
        <f>IF(F60&gt;0,DATEDIF(F60,$F$2,"Y"),"")</f>
        <v/>
      </c>
      <c r="H60" s="127"/>
    </row>
    <row r="63" spans="1:10" ht="19.5" thickBot="1" x14ac:dyDescent="0.45"/>
    <row r="64" spans="1:10" ht="18.75" customHeight="1" x14ac:dyDescent="0.4">
      <c r="A64" s="130">
        <v>4</v>
      </c>
      <c r="B64" s="28" t="s">
        <v>21</v>
      </c>
      <c r="C64" s="121"/>
      <c r="D64" s="4"/>
      <c r="E64" s="4"/>
      <c r="F64" s="4"/>
      <c r="G64" s="5"/>
      <c r="H64" s="123"/>
      <c r="I64" s="98">
        <f>IF(C64&gt;0,VALUE(RIGHT(C64,1)),0)</f>
        <v>0</v>
      </c>
      <c r="J64" s="96" t="s">
        <v>53</v>
      </c>
    </row>
    <row r="65" spans="1:10" ht="18.75" customHeight="1" x14ac:dyDescent="0.4">
      <c r="A65" s="131"/>
      <c r="B65" s="27" t="s">
        <v>5</v>
      </c>
      <c r="C65" s="133" t="e">
        <f>IF(C64&lt;20,VLOOKUP(C64,大会申込!$A$12:$C$23,2)&amp;VLOOKUP(C64,大会申込!$A$12:$C$23,3),VLOOKUP(C64,大会申込!$A$12:$C$23,2))</f>
        <v>#N/A</v>
      </c>
      <c r="D65" s="133"/>
      <c r="E65" s="134"/>
      <c r="F65" s="29" t="s">
        <v>26</v>
      </c>
      <c r="G65" s="112" t="e">
        <f>VLOOKUP(G66,大会申込!$H$12:$J$24,3)</f>
        <v>#DIV/0!</v>
      </c>
      <c r="H65" s="124"/>
      <c r="J65" s="96" t="s">
        <v>54</v>
      </c>
    </row>
    <row r="66" spans="1:10" ht="18.75" customHeight="1" x14ac:dyDescent="0.4">
      <c r="A66" s="131"/>
      <c r="B66" s="27" t="s">
        <v>22</v>
      </c>
      <c r="C66" s="65"/>
      <c r="D66" s="25"/>
      <c r="E66" s="26"/>
      <c r="F66" s="30" t="s">
        <v>34</v>
      </c>
      <c r="G66" s="113" t="e">
        <f>ROUNDDOWN(AVERAGE(G69:G76),0)</f>
        <v>#DIV/0!</v>
      </c>
      <c r="H66" s="125"/>
      <c r="J66" s="96" t="s">
        <v>55</v>
      </c>
    </row>
    <row r="67" spans="1:10" ht="18.75" customHeight="1" x14ac:dyDescent="0.4">
      <c r="A67" s="131"/>
      <c r="B67" s="18" t="s">
        <v>60</v>
      </c>
      <c r="C67" s="19" t="s">
        <v>27</v>
      </c>
      <c r="D67" s="20" t="s">
        <v>28</v>
      </c>
      <c r="E67" s="23" t="s">
        <v>29</v>
      </c>
      <c r="F67" s="23" t="s">
        <v>30</v>
      </c>
      <c r="G67" s="24" t="s">
        <v>31</v>
      </c>
      <c r="H67" s="126"/>
    </row>
    <row r="68" spans="1:10" ht="18.75" customHeight="1" x14ac:dyDescent="0.4">
      <c r="A68" s="131"/>
      <c r="B68" s="15" t="s">
        <v>23</v>
      </c>
      <c r="C68" s="21" t="s">
        <v>16</v>
      </c>
      <c r="D68" s="22" t="s">
        <v>17</v>
      </c>
      <c r="E68" s="16" t="s">
        <v>20</v>
      </c>
      <c r="F68" s="17" t="s">
        <v>19</v>
      </c>
      <c r="G68" s="31" t="s">
        <v>18</v>
      </c>
      <c r="H68" s="126"/>
    </row>
    <row r="69" spans="1:10" ht="18.75" customHeight="1" x14ac:dyDescent="0.4">
      <c r="A69" s="131"/>
      <c r="B69" s="11" t="s">
        <v>24</v>
      </c>
      <c r="C69" s="66"/>
      <c r="D69" s="67"/>
      <c r="E69" s="68"/>
      <c r="F69" s="69"/>
      <c r="G69" s="114" t="str">
        <f>IF(F69&gt;0,DATEDIF(F69,$F$2,"Y"),"")</f>
        <v/>
      </c>
      <c r="H69" s="124"/>
    </row>
    <row r="70" spans="1:10" ht="18.75" customHeight="1" x14ac:dyDescent="0.4">
      <c r="A70" s="131"/>
      <c r="B70" s="6">
        <f>IF(AND($I64&gt;=2,$I64&lt;=3),3,IF($I64=4,"B",IF($I64=5,"ふりがな",7)))</f>
        <v>7</v>
      </c>
      <c r="C70" s="70"/>
      <c r="D70" s="71"/>
      <c r="E70" s="72"/>
      <c r="F70" s="73"/>
      <c r="G70" s="115" t="str">
        <f t="shared" ref="G70:G76" si="3">IF(F70&gt;0,DATEDIF(F70,$F$2,"Y"),"")</f>
        <v/>
      </c>
      <c r="H70" s="124"/>
    </row>
    <row r="71" spans="1:10" ht="18.75" customHeight="1" x14ac:dyDescent="0.4">
      <c r="A71" s="131"/>
      <c r="B71" s="6">
        <f>IF(AND($I64&gt;=2,$I64&lt;=3),2,IF($I64=4,"",IF($I64=5,"",6)))</f>
        <v>6</v>
      </c>
      <c r="C71" s="70"/>
      <c r="D71" s="71"/>
      <c r="E71" s="72"/>
      <c r="F71" s="72"/>
      <c r="G71" s="115" t="str">
        <f t="shared" si="3"/>
        <v/>
      </c>
      <c r="H71" s="124"/>
    </row>
    <row r="72" spans="1:10" ht="18.75" customHeight="1" x14ac:dyDescent="0.4">
      <c r="A72" s="131"/>
      <c r="B72" s="6">
        <f>IF(AND($I64&gt;=2,$I64&lt;=3),"B",IF($I64=4,"",IF($I64=5,"",5)))</f>
        <v>5</v>
      </c>
      <c r="C72" s="70"/>
      <c r="D72" s="71"/>
      <c r="E72" s="72"/>
      <c r="F72" s="72"/>
      <c r="G72" s="115" t="str">
        <f t="shared" si="3"/>
        <v/>
      </c>
      <c r="H72" s="124"/>
    </row>
    <row r="73" spans="1:10" ht="18.75" customHeight="1" x14ac:dyDescent="0.4">
      <c r="A73" s="131"/>
      <c r="B73" s="6">
        <f>IF(AND($I64&gt;=2,$I64&lt;=3),"",IF($I64=4,"",IF($I64=5,"",4)))</f>
        <v>4</v>
      </c>
      <c r="C73" s="70"/>
      <c r="D73" s="71"/>
      <c r="E73" s="72"/>
      <c r="F73" s="72"/>
      <c r="G73" s="115" t="str">
        <f t="shared" si="3"/>
        <v/>
      </c>
      <c r="H73" s="124"/>
    </row>
    <row r="74" spans="1:10" ht="18.75" customHeight="1" x14ac:dyDescent="0.4">
      <c r="A74" s="131"/>
      <c r="B74" s="6">
        <f>IF(AND($I64&gt;=2,$I64&lt;=3),"",IF($I64=4,"",IF($I64=5,"",3)))</f>
        <v>3</v>
      </c>
      <c r="C74" s="70"/>
      <c r="D74" s="71"/>
      <c r="E74" s="72"/>
      <c r="F74" s="72"/>
      <c r="G74" s="115" t="str">
        <f t="shared" si="3"/>
        <v/>
      </c>
      <c r="H74" s="124"/>
    </row>
    <row r="75" spans="1:10" ht="18.75" customHeight="1" x14ac:dyDescent="0.4">
      <c r="A75" s="131"/>
      <c r="B75" s="6">
        <f>IF(AND($I64&gt;=2,$I64&lt;=3),"",IF($I64=4,"",IF($I64=5,"",2)))</f>
        <v>2</v>
      </c>
      <c r="C75" s="70"/>
      <c r="D75" s="71"/>
      <c r="E75" s="72"/>
      <c r="F75" s="72"/>
      <c r="G75" s="115" t="str">
        <f t="shared" si="3"/>
        <v/>
      </c>
      <c r="H75" s="124"/>
    </row>
    <row r="76" spans="1:10" ht="18.75" customHeight="1" x14ac:dyDescent="0.4">
      <c r="A76" s="131"/>
      <c r="B76" s="14" t="str">
        <f>IF(AND($I64&gt;=2,$I64&lt;=3),"",IF($I64=4,"",IF($I64=5,"","B")))</f>
        <v>B</v>
      </c>
      <c r="C76" s="74"/>
      <c r="D76" s="75"/>
      <c r="E76" s="76"/>
      <c r="F76" s="76"/>
      <c r="G76" s="116" t="str">
        <f t="shared" si="3"/>
        <v/>
      </c>
      <c r="H76" s="124"/>
    </row>
    <row r="77" spans="1:10" ht="18.75" customHeight="1" x14ac:dyDescent="0.4">
      <c r="A77" s="131"/>
      <c r="B77" s="13" t="s">
        <v>32</v>
      </c>
      <c r="C77" s="77"/>
      <c r="D77" s="78"/>
      <c r="E77" s="79"/>
      <c r="F77" s="79"/>
      <c r="G77" s="117"/>
      <c r="H77" s="127"/>
    </row>
    <row r="78" spans="1:10" ht="18.75" customHeight="1" x14ac:dyDescent="0.4">
      <c r="A78" s="131"/>
      <c r="B78" s="11" t="s">
        <v>33</v>
      </c>
      <c r="C78" s="66"/>
      <c r="D78" s="67"/>
      <c r="E78" s="68"/>
      <c r="F78" s="68"/>
      <c r="G78" s="118" t="str">
        <f>IF(F78&gt;0,DATEDIF(F78,$F$2,"Y"),"")</f>
        <v/>
      </c>
      <c r="H78" s="127"/>
    </row>
    <row r="79" spans="1:10" ht="18.75" customHeight="1" x14ac:dyDescent="0.4">
      <c r="A79" s="131"/>
      <c r="B79" s="6" t="s">
        <v>33</v>
      </c>
      <c r="C79" s="70"/>
      <c r="D79" s="71"/>
      <c r="E79" s="72"/>
      <c r="F79" s="72"/>
      <c r="G79" s="119" t="str">
        <f>IF(F79&gt;0,DATEDIF(F79,$F$2,"Y"),"")</f>
        <v/>
      </c>
      <c r="H79" s="127"/>
    </row>
    <row r="80" spans="1:10" ht="19.5" customHeight="1" thickBot="1" x14ac:dyDescent="0.45">
      <c r="A80" s="132"/>
      <c r="B80" s="80" t="s">
        <v>33</v>
      </c>
      <c r="C80" s="81"/>
      <c r="D80" s="82"/>
      <c r="E80" s="83"/>
      <c r="F80" s="83"/>
      <c r="G80" s="120" t="str">
        <f>IF(F80&gt;0,DATEDIF(F80,$F$2,"Y"),"")</f>
        <v/>
      </c>
      <c r="H80" s="127"/>
    </row>
    <row r="83" spans="1:10" ht="19.5" thickBot="1" x14ac:dyDescent="0.45"/>
    <row r="84" spans="1:10" ht="18.75" customHeight="1" x14ac:dyDescent="0.4">
      <c r="A84" s="130">
        <v>5</v>
      </c>
      <c r="B84" s="28" t="s">
        <v>21</v>
      </c>
      <c r="C84" s="121"/>
      <c r="D84" s="4"/>
      <c r="E84" s="4"/>
      <c r="F84" s="4"/>
      <c r="G84" s="5"/>
      <c r="H84" s="123"/>
      <c r="I84" s="98">
        <f>IF(C84&gt;0,VALUE(RIGHT(C84,1)),0)</f>
        <v>0</v>
      </c>
      <c r="J84" s="96" t="s">
        <v>53</v>
      </c>
    </row>
    <row r="85" spans="1:10" ht="18.75" customHeight="1" x14ac:dyDescent="0.4">
      <c r="A85" s="131"/>
      <c r="B85" s="27" t="s">
        <v>5</v>
      </c>
      <c r="C85" s="133" t="e">
        <f>IF(C84&lt;20,VLOOKUP(C84,大会申込!$A$12:$C$23,2)&amp;VLOOKUP(C84,大会申込!$A$12:$C$23,3),VLOOKUP(C84,大会申込!$A$12:$C$23,2))</f>
        <v>#N/A</v>
      </c>
      <c r="D85" s="133"/>
      <c r="E85" s="134"/>
      <c r="F85" s="29" t="s">
        <v>26</v>
      </c>
      <c r="G85" s="112" t="e">
        <f>VLOOKUP(G86,大会申込!$H$12:$J$24,3)</f>
        <v>#DIV/0!</v>
      </c>
      <c r="H85" s="124"/>
      <c r="J85" s="96" t="s">
        <v>54</v>
      </c>
    </row>
    <row r="86" spans="1:10" ht="18.75" customHeight="1" x14ac:dyDescent="0.4">
      <c r="A86" s="131"/>
      <c r="B86" s="27" t="s">
        <v>22</v>
      </c>
      <c r="C86" s="65"/>
      <c r="D86" s="25"/>
      <c r="E86" s="26"/>
      <c r="F86" s="30" t="s">
        <v>34</v>
      </c>
      <c r="G86" s="113" t="e">
        <f>ROUNDDOWN(AVERAGE(G89:G96),0)</f>
        <v>#DIV/0!</v>
      </c>
      <c r="H86" s="125"/>
      <c r="J86" s="96" t="s">
        <v>55</v>
      </c>
    </row>
    <row r="87" spans="1:10" ht="18.75" customHeight="1" x14ac:dyDescent="0.4">
      <c r="A87" s="131"/>
      <c r="B87" s="18" t="s">
        <v>60</v>
      </c>
      <c r="C87" s="19" t="s">
        <v>27</v>
      </c>
      <c r="D87" s="20" t="s">
        <v>28</v>
      </c>
      <c r="E87" s="23" t="s">
        <v>29</v>
      </c>
      <c r="F87" s="23" t="s">
        <v>30</v>
      </c>
      <c r="G87" s="24" t="s">
        <v>31</v>
      </c>
      <c r="H87" s="126"/>
    </row>
    <row r="88" spans="1:10" ht="18.75" customHeight="1" x14ac:dyDescent="0.4">
      <c r="A88" s="131"/>
      <c r="B88" s="15" t="s">
        <v>23</v>
      </c>
      <c r="C88" s="21" t="s">
        <v>16</v>
      </c>
      <c r="D88" s="22" t="s">
        <v>17</v>
      </c>
      <c r="E88" s="16" t="s">
        <v>20</v>
      </c>
      <c r="F88" s="17" t="s">
        <v>19</v>
      </c>
      <c r="G88" s="31" t="s">
        <v>18</v>
      </c>
      <c r="H88" s="126"/>
    </row>
    <row r="89" spans="1:10" ht="18.75" customHeight="1" x14ac:dyDescent="0.4">
      <c r="A89" s="131"/>
      <c r="B89" s="11" t="s">
        <v>24</v>
      </c>
      <c r="C89" s="66"/>
      <c r="D89" s="67"/>
      <c r="E89" s="68"/>
      <c r="F89" s="69"/>
      <c r="G89" s="114" t="str">
        <f>IF(F89&gt;0,DATEDIF(F89,$F$2,"Y"),"")</f>
        <v/>
      </c>
      <c r="H89" s="124"/>
    </row>
    <row r="90" spans="1:10" ht="18.75" customHeight="1" x14ac:dyDescent="0.4">
      <c r="A90" s="131"/>
      <c r="B90" s="6">
        <f>IF(AND($I84&gt;=2,$I84&lt;=3),3,IF($I84=4,"B",IF($I84=5,"ふりがな",7)))</f>
        <v>7</v>
      </c>
      <c r="C90" s="70"/>
      <c r="D90" s="71"/>
      <c r="E90" s="72"/>
      <c r="F90" s="73"/>
      <c r="G90" s="115" t="str">
        <f t="shared" ref="G90:G96" si="4">IF(F90&gt;0,DATEDIF(F90,$F$2,"Y"),"")</f>
        <v/>
      </c>
      <c r="H90" s="124"/>
    </row>
    <row r="91" spans="1:10" ht="18.75" customHeight="1" x14ac:dyDescent="0.4">
      <c r="A91" s="131"/>
      <c r="B91" s="6">
        <f>IF(AND($I84&gt;=2,$I84&lt;=3),2,IF($I84=4,"",IF($I84=5,"",6)))</f>
        <v>6</v>
      </c>
      <c r="C91" s="70"/>
      <c r="D91" s="71"/>
      <c r="E91" s="72"/>
      <c r="F91" s="72"/>
      <c r="G91" s="115" t="str">
        <f t="shared" si="4"/>
        <v/>
      </c>
      <c r="H91" s="124"/>
    </row>
    <row r="92" spans="1:10" ht="18.75" customHeight="1" x14ac:dyDescent="0.4">
      <c r="A92" s="131"/>
      <c r="B92" s="6">
        <f>IF(AND($I84&gt;=2,$I84&lt;=3),"B",IF($I84=4,"",IF($I84=5,"",5)))</f>
        <v>5</v>
      </c>
      <c r="C92" s="70"/>
      <c r="D92" s="71"/>
      <c r="E92" s="72"/>
      <c r="F92" s="72"/>
      <c r="G92" s="115" t="str">
        <f t="shared" si="4"/>
        <v/>
      </c>
      <c r="H92" s="124"/>
    </row>
    <row r="93" spans="1:10" ht="18.75" customHeight="1" x14ac:dyDescent="0.4">
      <c r="A93" s="131"/>
      <c r="B93" s="6">
        <f>IF(AND($I84&gt;=2,$I84&lt;=3),"",IF($I84=4,"",IF($I84=5,"",4)))</f>
        <v>4</v>
      </c>
      <c r="C93" s="70"/>
      <c r="D93" s="71"/>
      <c r="E93" s="72"/>
      <c r="F93" s="72"/>
      <c r="G93" s="115" t="str">
        <f t="shared" si="4"/>
        <v/>
      </c>
      <c r="H93" s="124"/>
    </row>
    <row r="94" spans="1:10" ht="18.75" customHeight="1" x14ac:dyDescent="0.4">
      <c r="A94" s="131"/>
      <c r="B94" s="6">
        <f>IF(AND($I84&gt;=2,$I84&lt;=3),"",IF($I84=4,"",IF($I84=5,"",3)))</f>
        <v>3</v>
      </c>
      <c r="C94" s="70"/>
      <c r="D94" s="71"/>
      <c r="E94" s="72"/>
      <c r="F94" s="72"/>
      <c r="G94" s="115" t="str">
        <f t="shared" si="4"/>
        <v/>
      </c>
      <c r="H94" s="124"/>
    </row>
    <row r="95" spans="1:10" ht="18.75" customHeight="1" x14ac:dyDescent="0.4">
      <c r="A95" s="131"/>
      <c r="B95" s="6">
        <f>IF(AND($I84&gt;=2,$I84&lt;=3),"",IF($I84=4,"",IF($I84=5,"",2)))</f>
        <v>2</v>
      </c>
      <c r="C95" s="70"/>
      <c r="D95" s="71"/>
      <c r="E95" s="72"/>
      <c r="F95" s="72"/>
      <c r="G95" s="115" t="str">
        <f t="shared" si="4"/>
        <v/>
      </c>
      <c r="H95" s="124"/>
    </row>
    <row r="96" spans="1:10" ht="18.75" customHeight="1" x14ac:dyDescent="0.4">
      <c r="A96" s="131"/>
      <c r="B96" s="14" t="str">
        <f>IF(AND($I84&gt;=2,$I84&lt;=3),"",IF($I84=4,"",IF($I84=5,"","B")))</f>
        <v>B</v>
      </c>
      <c r="C96" s="74"/>
      <c r="D96" s="75"/>
      <c r="E96" s="76"/>
      <c r="F96" s="76"/>
      <c r="G96" s="116" t="str">
        <f t="shared" si="4"/>
        <v/>
      </c>
      <c r="H96" s="124"/>
    </row>
    <row r="97" spans="1:10" ht="18.75" customHeight="1" x14ac:dyDescent="0.4">
      <c r="A97" s="131"/>
      <c r="B97" s="13" t="s">
        <v>32</v>
      </c>
      <c r="C97" s="77"/>
      <c r="D97" s="78"/>
      <c r="E97" s="79"/>
      <c r="F97" s="79"/>
      <c r="G97" s="117"/>
      <c r="H97" s="127"/>
    </row>
    <row r="98" spans="1:10" ht="18.75" customHeight="1" x14ac:dyDescent="0.4">
      <c r="A98" s="131"/>
      <c r="B98" s="11" t="s">
        <v>33</v>
      </c>
      <c r="C98" s="66"/>
      <c r="D98" s="67"/>
      <c r="E98" s="68"/>
      <c r="F98" s="68"/>
      <c r="G98" s="118" t="str">
        <f>IF(F98&gt;0,DATEDIF(F98,$F$2,"Y"),"")</f>
        <v/>
      </c>
      <c r="H98" s="127"/>
    </row>
    <row r="99" spans="1:10" ht="18.75" customHeight="1" x14ac:dyDescent="0.4">
      <c r="A99" s="131"/>
      <c r="B99" s="6" t="s">
        <v>33</v>
      </c>
      <c r="C99" s="70"/>
      <c r="D99" s="71"/>
      <c r="E99" s="72"/>
      <c r="F99" s="72"/>
      <c r="G99" s="119" t="str">
        <f>IF(F99&gt;0,DATEDIF(F99,$F$2,"Y"),"")</f>
        <v/>
      </c>
      <c r="H99" s="127"/>
    </row>
    <row r="100" spans="1:10" ht="19.5" customHeight="1" thickBot="1" x14ac:dyDescent="0.45">
      <c r="A100" s="132"/>
      <c r="B100" s="80" t="s">
        <v>33</v>
      </c>
      <c r="C100" s="81"/>
      <c r="D100" s="82"/>
      <c r="E100" s="83"/>
      <c r="F100" s="83"/>
      <c r="G100" s="120" t="str">
        <f>IF(F100&gt;0,DATEDIF(F100,$F$2,"Y"),"")</f>
        <v/>
      </c>
      <c r="H100" s="127"/>
    </row>
    <row r="103" spans="1:10" ht="19.5" thickBot="1" x14ac:dyDescent="0.45"/>
    <row r="104" spans="1:10" ht="18.75" customHeight="1" x14ac:dyDescent="0.4">
      <c r="A104" s="130">
        <v>6</v>
      </c>
      <c r="B104" s="28" t="s">
        <v>21</v>
      </c>
      <c r="C104" s="121"/>
      <c r="D104" s="4"/>
      <c r="E104" s="4"/>
      <c r="F104" s="4"/>
      <c r="G104" s="5"/>
      <c r="H104" s="123"/>
      <c r="I104" s="98">
        <f>IF(C104&gt;0,VALUE(RIGHT(C104,1)),0)</f>
        <v>0</v>
      </c>
      <c r="J104" s="96" t="s">
        <v>53</v>
      </c>
    </row>
    <row r="105" spans="1:10" ht="18.75" customHeight="1" x14ac:dyDescent="0.4">
      <c r="A105" s="131"/>
      <c r="B105" s="27" t="s">
        <v>5</v>
      </c>
      <c r="C105" s="133" t="e">
        <f>IF(C104&lt;20,VLOOKUP(C104,大会申込!$A$12:$C$23,2)&amp;VLOOKUP(C104,大会申込!$A$12:$C$23,3),VLOOKUP(C104,大会申込!$A$12:$C$23,2))</f>
        <v>#N/A</v>
      </c>
      <c r="D105" s="133"/>
      <c r="E105" s="134"/>
      <c r="F105" s="29" t="s">
        <v>26</v>
      </c>
      <c r="G105" s="112" t="e">
        <f>VLOOKUP(G106,大会申込!$H$12:$J$24,3)</f>
        <v>#DIV/0!</v>
      </c>
      <c r="H105" s="124"/>
      <c r="J105" s="96" t="s">
        <v>54</v>
      </c>
    </row>
    <row r="106" spans="1:10" ht="18.75" customHeight="1" x14ac:dyDescent="0.4">
      <c r="A106" s="131"/>
      <c r="B106" s="27" t="s">
        <v>22</v>
      </c>
      <c r="C106" s="65"/>
      <c r="D106" s="25"/>
      <c r="E106" s="26"/>
      <c r="F106" s="30" t="s">
        <v>34</v>
      </c>
      <c r="G106" s="113" t="e">
        <f>ROUNDDOWN(AVERAGE(G109:G116),0)</f>
        <v>#DIV/0!</v>
      </c>
      <c r="H106" s="125"/>
      <c r="J106" s="96" t="s">
        <v>55</v>
      </c>
    </row>
    <row r="107" spans="1:10" ht="18.75" customHeight="1" x14ac:dyDescent="0.4">
      <c r="A107" s="131"/>
      <c r="B107" s="18" t="s">
        <v>60</v>
      </c>
      <c r="C107" s="19" t="s">
        <v>27</v>
      </c>
      <c r="D107" s="20" t="s">
        <v>28</v>
      </c>
      <c r="E107" s="23" t="s">
        <v>29</v>
      </c>
      <c r="F107" s="23" t="s">
        <v>30</v>
      </c>
      <c r="G107" s="24" t="s">
        <v>31</v>
      </c>
      <c r="H107" s="126"/>
    </row>
    <row r="108" spans="1:10" ht="18.75" customHeight="1" x14ac:dyDescent="0.4">
      <c r="A108" s="131"/>
      <c r="B108" s="15" t="s">
        <v>23</v>
      </c>
      <c r="C108" s="21" t="s">
        <v>16</v>
      </c>
      <c r="D108" s="22" t="s">
        <v>17</v>
      </c>
      <c r="E108" s="16" t="s">
        <v>20</v>
      </c>
      <c r="F108" s="17" t="s">
        <v>19</v>
      </c>
      <c r="G108" s="31" t="s">
        <v>18</v>
      </c>
      <c r="H108" s="126"/>
    </row>
    <row r="109" spans="1:10" ht="18.75" customHeight="1" x14ac:dyDescent="0.4">
      <c r="A109" s="131"/>
      <c r="B109" s="11" t="s">
        <v>24</v>
      </c>
      <c r="C109" s="66"/>
      <c r="D109" s="67"/>
      <c r="E109" s="68"/>
      <c r="F109" s="69"/>
      <c r="G109" s="114" t="str">
        <f>IF(F109&gt;0,DATEDIF(F109,$F$2,"Y"),"")</f>
        <v/>
      </c>
      <c r="H109" s="124"/>
    </row>
    <row r="110" spans="1:10" ht="18.75" customHeight="1" x14ac:dyDescent="0.4">
      <c r="A110" s="131"/>
      <c r="B110" s="6">
        <f>IF(AND($I104&gt;=2,$I104&lt;=3),3,IF($I104=4,"B",IF($I104=5,"ふりがな",7)))</f>
        <v>7</v>
      </c>
      <c r="C110" s="70"/>
      <c r="D110" s="71"/>
      <c r="E110" s="72"/>
      <c r="F110" s="73"/>
      <c r="G110" s="115" t="str">
        <f t="shared" ref="G110:G116" si="5">IF(F110&gt;0,DATEDIF(F110,$F$2,"Y"),"")</f>
        <v/>
      </c>
      <c r="H110" s="124"/>
    </row>
    <row r="111" spans="1:10" ht="18.75" customHeight="1" x14ac:dyDescent="0.4">
      <c r="A111" s="131"/>
      <c r="B111" s="6">
        <f>IF(AND($I104&gt;=2,$I104&lt;=3),2,IF($I104=4,"",IF($I104=5,"",6)))</f>
        <v>6</v>
      </c>
      <c r="C111" s="70"/>
      <c r="D111" s="71"/>
      <c r="E111" s="72"/>
      <c r="F111" s="72"/>
      <c r="G111" s="115" t="str">
        <f t="shared" si="5"/>
        <v/>
      </c>
      <c r="H111" s="124"/>
    </row>
    <row r="112" spans="1:10" ht="18.75" customHeight="1" x14ac:dyDescent="0.4">
      <c r="A112" s="131"/>
      <c r="B112" s="6">
        <f>IF(AND($I104&gt;=2,$I104&lt;=3),"B",IF($I104=4,"",IF($I104=5,"",5)))</f>
        <v>5</v>
      </c>
      <c r="C112" s="70"/>
      <c r="D112" s="71"/>
      <c r="E112" s="72"/>
      <c r="F112" s="72"/>
      <c r="G112" s="115" t="str">
        <f t="shared" si="5"/>
        <v/>
      </c>
      <c r="H112" s="124"/>
    </row>
    <row r="113" spans="1:10" ht="18.75" customHeight="1" x14ac:dyDescent="0.4">
      <c r="A113" s="131"/>
      <c r="B113" s="6">
        <f>IF(AND($I104&gt;=2,$I104&lt;=3),"",IF($I104=4,"",IF($I104=5,"",4)))</f>
        <v>4</v>
      </c>
      <c r="C113" s="70"/>
      <c r="D113" s="71"/>
      <c r="E113" s="72"/>
      <c r="F113" s="72"/>
      <c r="G113" s="115" t="str">
        <f t="shared" si="5"/>
        <v/>
      </c>
      <c r="H113" s="124"/>
    </row>
    <row r="114" spans="1:10" ht="18.75" customHeight="1" x14ac:dyDescent="0.4">
      <c r="A114" s="131"/>
      <c r="B114" s="6">
        <f>IF(AND($I104&gt;=2,$I104&lt;=3),"",IF($I104=4,"",IF($I104=5,"",3)))</f>
        <v>3</v>
      </c>
      <c r="C114" s="70"/>
      <c r="D114" s="71"/>
      <c r="E114" s="72"/>
      <c r="F114" s="72"/>
      <c r="G114" s="115" t="str">
        <f t="shared" si="5"/>
        <v/>
      </c>
      <c r="H114" s="124"/>
    </row>
    <row r="115" spans="1:10" ht="18.75" customHeight="1" x14ac:dyDescent="0.4">
      <c r="A115" s="131"/>
      <c r="B115" s="6">
        <f>IF(AND($I104&gt;=2,$I104&lt;=3),"",IF($I104=4,"",IF($I104=5,"",2)))</f>
        <v>2</v>
      </c>
      <c r="C115" s="70"/>
      <c r="D115" s="71"/>
      <c r="E115" s="72"/>
      <c r="F115" s="72"/>
      <c r="G115" s="115" t="str">
        <f t="shared" si="5"/>
        <v/>
      </c>
      <c r="H115" s="124"/>
    </row>
    <row r="116" spans="1:10" ht="18.75" customHeight="1" x14ac:dyDescent="0.4">
      <c r="A116" s="131"/>
      <c r="B116" s="14" t="str">
        <f>IF(AND($I104&gt;=2,$I104&lt;=3),"",IF($I104=4,"",IF($I104=5,"","B")))</f>
        <v>B</v>
      </c>
      <c r="C116" s="74"/>
      <c r="D116" s="75"/>
      <c r="E116" s="76"/>
      <c r="F116" s="76"/>
      <c r="G116" s="116" t="str">
        <f t="shared" si="5"/>
        <v/>
      </c>
      <c r="H116" s="124"/>
    </row>
    <row r="117" spans="1:10" ht="18.75" customHeight="1" x14ac:dyDescent="0.4">
      <c r="A117" s="131"/>
      <c r="B117" s="13" t="s">
        <v>32</v>
      </c>
      <c r="C117" s="77"/>
      <c r="D117" s="78"/>
      <c r="E117" s="79"/>
      <c r="F117" s="79"/>
      <c r="G117" s="117"/>
      <c r="H117" s="127"/>
    </row>
    <row r="118" spans="1:10" ht="18.75" customHeight="1" x14ac:dyDescent="0.4">
      <c r="A118" s="131"/>
      <c r="B118" s="11" t="s">
        <v>33</v>
      </c>
      <c r="C118" s="66"/>
      <c r="D118" s="67"/>
      <c r="E118" s="68"/>
      <c r="F118" s="68"/>
      <c r="G118" s="118" t="str">
        <f>IF(F118&gt;0,DATEDIF(F118,$F$2,"Y"),"")</f>
        <v/>
      </c>
      <c r="H118" s="127"/>
    </row>
    <row r="119" spans="1:10" ht="18.75" customHeight="1" x14ac:dyDescent="0.4">
      <c r="A119" s="131"/>
      <c r="B119" s="6" t="s">
        <v>33</v>
      </c>
      <c r="C119" s="70"/>
      <c r="D119" s="71"/>
      <c r="E119" s="72"/>
      <c r="F119" s="72"/>
      <c r="G119" s="119" t="str">
        <f>IF(F119&gt;0,DATEDIF(F119,$F$2,"Y"),"")</f>
        <v/>
      </c>
      <c r="H119" s="127"/>
    </row>
    <row r="120" spans="1:10" ht="19.5" customHeight="1" thickBot="1" x14ac:dyDescent="0.45">
      <c r="A120" s="132"/>
      <c r="B120" s="80" t="s">
        <v>33</v>
      </c>
      <c r="C120" s="81"/>
      <c r="D120" s="82"/>
      <c r="E120" s="83"/>
      <c r="F120" s="83"/>
      <c r="G120" s="120" t="str">
        <f>IF(F120&gt;0,DATEDIF(F120,$F$2,"Y"),"")</f>
        <v/>
      </c>
      <c r="H120" s="127"/>
    </row>
    <row r="123" spans="1:10" ht="19.5" thickBot="1" x14ac:dyDescent="0.45"/>
    <row r="124" spans="1:10" ht="18.75" customHeight="1" x14ac:dyDescent="0.4">
      <c r="A124" s="130">
        <v>7</v>
      </c>
      <c r="B124" s="28" t="s">
        <v>21</v>
      </c>
      <c r="C124" s="121"/>
      <c r="D124" s="4"/>
      <c r="E124" s="4"/>
      <c r="F124" s="4"/>
      <c r="G124" s="5"/>
      <c r="H124" s="123"/>
      <c r="I124" s="98">
        <f>IF(C124&gt;0,VALUE(RIGHT(C124,1)),0)</f>
        <v>0</v>
      </c>
      <c r="J124" s="96" t="s">
        <v>53</v>
      </c>
    </row>
    <row r="125" spans="1:10" ht="18.75" customHeight="1" x14ac:dyDescent="0.4">
      <c r="A125" s="131"/>
      <c r="B125" s="27" t="s">
        <v>5</v>
      </c>
      <c r="C125" s="133" t="e">
        <f>IF(C124&lt;20,VLOOKUP(C124,大会申込!$A$12:$C$23,2)&amp;VLOOKUP(C124,大会申込!$A$12:$C$23,3),VLOOKUP(C124,大会申込!$A$12:$C$23,2))</f>
        <v>#N/A</v>
      </c>
      <c r="D125" s="133"/>
      <c r="E125" s="134"/>
      <c r="F125" s="29" t="s">
        <v>26</v>
      </c>
      <c r="G125" s="112" t="e">
        <f>VLOOKUP(G126,大会申込!$H$12:$J$24,3)</f>
        <v>#DIV/0!</v>
      </c>
      <c r="H125" s="124"/>
      <c r="J125" s="96" t="s">
        <v>54</v>
      </c>
    </row>
    <row r="126" spans="1:10" ht="18.75" customHeight="1" x14ac:dyDescent="0.4">
      <c r="A126" s="131"/>
      <c r="B126" s="27" t="s">
        <v>22</v>
      </c>
      <c r="C126" s="65"/>
      <c r="D126" s="25"/>
      <c r="E126" s="26"/>
      <c r="F126" s="30" t="s">
        <v>34</v>
      </c>
      <c r="G126" s="113" t="e">
        <f>ROUNDDOWN(AVERAGE(G129:G136),0)</f>
        <v>#DIV/0!</v>
      </c>
      <c r="H126" s="125"/>
      <c r="J126" s="96" t="s">
        <v>55</v>
      </c>
    </row>
    <row r="127" spans="1:10" ht="18.75" customHeight="1" x14ac:dyDescent="0.4">
      <c r="A127" s="131"/>
      <c r="B127" s="18" t="s">
        <v>60</v>
      </c>
      <c r="C127" s="19" t="s">
        <v>27</v>
      </c>
      <c r="D127" s="20" t="s">
        <v>28</v>
      </c>
      <c r="E127" s="23" t="s">
        <v>29</v>
      </c>
      <c r="F127" s="23" t="s">
        <v>30</v>
      </c>
      <c r="G127" s="24" t="s">
        <v>31</v>
      </c>
      <c r="H127" s="126"/>
    </row>
    <row r="128" spans="1:10" ht="18.75" customHeight="1" x14ac:dyDescent="0.4">
      <c r="A128" s="131"/>
      <c r="B128" s="15" t="s">
        <v>23</v>
      </c>
      <c r="C128" s="21" t="s">
        <v>16</v>
      </c>
      <c r="D128" s="22" t="s">
        <v>17</v>
      </c>
      <c r="E128" s="16" t="s">
        <v>20</v>
      </c>
      <c r="F128" s="17" t="s">
        <v>19</v>
      </c>
      <c r="G128" s="31" t="s">
        <v>18</v>
      </c>
      <c r="H128" s="126"/>
    </row>
    <row r="129" spans="1:10" ht="18.75" customHeight="1" x14ac:dyDescent="0.4">
      <c r="A129" s="131"/>
      <c r="B129" s="11" t="s">
        <v>24</v>
      </c>
      <c r="C129" s="66"/>
      <c r="D129" s="67"/>
      <c r="E129" s="68"/>
      <c r="F129" s="69"/>
      <c r="G129" s="114" t="str">
        <f>IF(F129&gt;0,DATEDIF(F129,$F$2,"Y"),"")</f>
        <v/>
      </c>
      <c r="H129" s="124"/>
    </row>
    <row r="130" spans="1:10" ht="18.75" customHeight="1" x14ac:dyDescent="0.4">
      <c r="A130" s="131"/>
      <c r="B130" s="6">
        <f>IF(AND($I124&gt;=2,$I124&lt;=3),3,IF($I124=4,"B",IF($I124=5,"ふりがな",7)))</f>
        <v>7</v>
      </c>
      <c r="C130" s="70"/>
      <c r="D130" s="71"/>
      <c r="E130" s="72"/>
      <c r="F130" s="73"/>
      <c r="G130" s="115" t="str">
        <f t="shared" ref="G130:G136" si="6">IF(F130&gt;0,DATEDIF(F130,$F$2,"Y"),"")</f>
        <v/>
      </c>
      <c r="H130" s="124"/>
    </row>
    <row r="131" spans="1:10" ht="18.75" customHeight="1" x14ac:dyDescent="0.4">
      <c r="A131" s="131"/>
      <c r="B131" s="6">
        <f>IF(AND($I124&gt;=2,$I124&lt;=3),2,IF($I124=4,"",IF($I124=5,"",6)))</f>
        <v>6</v>
      </c>
      <c r="C131" s="70"/>
      <c r="D131" s="71"/>
      <c r="E131" s="72"/>
      <c r="F131" s="72"/>
      <c r="G131" s="115" t="str">
        <f t="shared" si="6"/>
        <v/>
      </c>
      <c r="H131" s="124"/>
    </row>
    <row r="132" spans="1:10" ht="18.75" customHeight="1" x14ac:dyDescent="0.4">
      <c r="A132" s="131"/>
      <c r="B132" s="6">
        <f>IF(AND($I124&gt;=2,$I124&lt;=3),"B",IF($I124=4,"",IF($I124=5,"",5)))</f>
        <v>5</v>
      </c>
      <c r="C132" s="70"/>
      <c r="D132" s="71"/>
      <c r="E132" s="72"/>
      <c r="F132" s="72"/>
      <c r="G132" s="115" t="str">
        <f t="shared" si="6"/>
        <v/>
      </c>
      <c r="H132" s="124"/>
    </row>
    <row r="133" spans="1:10" ht="18.75" customHeight="1" x14ac:dyDescent="0.4">
      <c r="A133" s="131"/>
      <c r="B133" s="6">
        <f>IF(AND($I124&gt;=2,$I124&lt;=3),"",IF($I124=4,"",IF($I124=5,"",4)))</f>
        <v>4</v>
      </c>
      <c r="C133" s="70"/>
      <c r="D133" s="71"/>
      <c r="E133" s="72"/>
      <c r="F133" s="72"/>
      <c r="G133" s="115" t="str">
        <f t="shared" si="6"/>
        <v/>
      </c>
      <c r="H133" s="124"/>
    </row>
    <row r="134" spans="1:10" ht="18.75" customHeight="1" x14ac:dyDescent="0.4">
      <c r="A134" s="131"/>
      <c r="B134" s="6">
        <f>IF(AND($I124&gt;=2,$I124&lt;=3),"",IF($I124=4,"",IF($I124=5,"",3)))</f>
        <v>3</v>
      </c>
      <c r="C134" s="70"/>
      <c r="D134" s="71"/>
      <c r="E134" s="72"/>
      <c r="F134" s="72"/>
      <c r="G134" s="115" t="str">
        <f t="shared" si="6"/>
        <v/>
      </c>
      <c r="H134" s="124"/>
    </row>
    <row r="135" spans="1:10" ht="18.75" customHeight="1" x14ac:dyDescent="0.4">
      <c r="A135" s="131"/>
      <c r="B135" s="6">
        <f>IF(AND($I124&gt;=2,$I124&lt;=3),"",IF($I124=4,"",IF($I124=5,"",2)))</f>
        <v>2</v>
      </c>
      <c r="C135" s="70"/>
      <c r="D135" s="71"/>
      <c r="E135" s="72"/>
      <c r="F135" s="72"/>
      <c r="G135" s="115" t="str">
        <f t="shared" si="6"/>
        <v/>
      </c>
      <c r="H135" s="124"/>
    </row>
    <row r="136" spans="1:10" ht="18.75" customHeight="1" x14ac:dyDescent="0.4">
      <c r="A136" s="131"/>
      <c r="B136" s="14" t="str">
        <f>IF(AND($I124&gt;=2,$I124&lt;=3),"",IF($I124=4,"",IF($I124=5,"","B")))</f>
        <v>B</v>
      </c>
      <c r="C136" s="74"/>
      <c r="D136" s="75"/>
      <c r="E136" s="76"/>
      <c r="F136" s="76"/>
      <c r="G136" s="116" t="str">
        <f t="shared" si="6"/>
        <v/>
      </c>
      <c r="H136" s="124"/>
    </row>
    <row r="137" spans="1:10" ht="18.75" customHeight="1" x14ac:dyDescent="0.4">
      <c r="A137" s="131"/>
      <c r="B137" s="13" t="s">
        <v>32</v>
      </c>
      <c r="C137" s="77"/>
      <c r="D137" s="78"/>
      <c r="E137" s="79"/>
      <c r="F137" s="79"/>
      <c r="G137" s="117"/>
      <c r="H137" s="127"/>
    </row>
    <row r="138" spans="1:10" ht="18.75" customHeight="1" x14ac:dyDescent="0.4">
      <c r="A138" s="131"/>
      <c r="B138" s="11" t="s">
        <v>33</v>
      </c>
      <c r="C138" s="66"/>
      <c r="D138" s="67"/>
      <c r="E138" s="68"/>
      <c r="F138" s="68"/>
      <c r="G138" s="118" t="str">
        <f>IF(F138&gt;0,DATEDIF(F138,$F$2,"Y"),"")</f>
        <v/>
      </c>
      <c r="H138" s="127"/>
    </row>
    <row r="139" spans="1:10" ht="18.75" customHeight="1" x14ac:dyDescent="0.4">
      <c r="A139" s="131"/>
      <c r="B139" s="6" t="s">
        <v>33</v>
      </c>
      <c r="C139" s="70"/>
      <c r="D139" s="71"/>
      <c r="E139" s="72"/>
      <c r="F139" s="72"/>
      <c r="G139" s="119" t="str">
        <f>IF(F139&gt;0,DATEDIF(F139,$F$2,"Y"),"")</f>
        <v/>
      </c>
      <c r="H139" s="127"/>
    </row>
    <row r="140" spans="1:10" ht="19.5" customHeight="1" thickBot="1" x14ac:dyDescent="0.45">
      <c r="A140" s="132"/>
      <c r="B140" s="80" t="s">
        <v>33</v>
      </c>
      <c r="C140" s="81"/>
      <c r="D140" s="82"/>
      <c r="E140" s="83"/>
      <c r="F140" s="83"/>
      <c r="G140" s="120" t="str">
        <f>IF(F140&gt;0,DATEDIF(F140,$F$2,"Y"),"")</f>
        <v/>
      </c>
      <c r="H140" s="127"/>
    </row>
    <row r="143" spans="1:10" ht="19.5" thickBot="1" x14ac:dyDescent="0.45"/>
    <row r="144" spans="1:10" ht="18.75" customHeight="1" x14ac:dyDescent="0.4">
      <c r="A144" s="130">
        <v>8</v>
      </c>
      <c r="B144" s="28" t="s">
        <v>21</v>
      </c>
      <c r="C144" s="121"/>
      <c r="D144" s="4"/>
      <c r="E144" s="4"/>
      <c r="F144" s="4"/>
      <c r="G144" s="5"/>
      <c r="H144" s="123"/>
      <c r="I144" s="98">
        <f>IF(C144&gt;0,VALUE(RIGHT(C144,1)),0)</f>
        <v>0</v>
      </c>
      <c r="J144" s="96" t="s">
        <v>53</v>
      </c>
    </row>
    <row r="145" spans="1:10" ht="18.75" customHeight="1" x14ac:dyDescent="0.4">
      <c r="A145" s="131"/>
      <c r="B145" s="27" t="s">
        <v>5</v>
      </c>
      <c r="C145" s="133" t="e">
        <f>IF(C144&lt;20,VLOOKUP(C144,大会申込!$A$12:$C$23,2)&amp;VLOOKUP(C144,大会申込!$A$12:$C$23,3),VLOOKUP(C144,大会申込!$A$12:$C$23,2))</f>
        <v>#N/A</v>
      </c>
      <c r="D145" s="133"/>
      <c r="E145" s="134"/>
      <c r="F145" s="29" t="s">
        <v>26</v>
      </c>
      <c r="G145" s="112" t="e">
        <f>VLOOKUP(G146,大会申込!$H$12:$J$24,3)</f>
        <v>#DIV/0!</v>
      </c>
      <c r="H145" s="124"/>
      <c r="J145" s="96" t="s">
        <v>54</v>
      </c>
    </row>
    <row r="146" spans="1:10" ht="18.75" customHeight="1" x14ac:dyDescent="0.4">
      <c r="A146" s="131"/>
      <c r="B146" s="27" t="s">
        <v>22</v>
      </c>
      <c r="C146" s="65"/>
      <c r="D146" s="25"/>
      <c r="E146" s="26"/>
      <c r="F146" s="30" t="s">
        <v>34</v>
      </c>
      <c r="G146" s="113" t="e">
        <f>ROUNDDOWN(AVERAGE(G149:G156),0)</f>
        <v>#DIV/0!</v>
      </c>
      <c r="H146" s="125"/>
      <c r="J146" s="96" t="s">
        <v>55</v>
      </c>
    </row>
    <row r="147" spans="1:10" ht="18.75" customHeight="1" x14ac:dyDescent="0.4">
      <c r="A147" s="131"/>
      <c r="B147" s="18" t="s">
        <v>60</v>
      </c>
      <c r="C147" s="19" t="s">
        <v>27</v>
      </c>
      <c r="D147" s="20" t="s">
        <v>28</v>
      </c>
      <c r="E147" s="23" t="s">
        <v>29</v>
      </c>
      <c r="F147" s="23" t="s">
        <v>30</v>
      </c>
      <c r="G147" s="24" t="s">
        <v>31</v>
      </c>
      <c r="H147" s="126"/>
    </row>
    <row r="148" spans="1:10" ht="18.75" customHeight="1" x14ac:dyDescent="0.4">
      <c r="A148" s="131"/>
      <c r="B148" s="15" t="s">
        <v>23</v>
      </c>
      <c r="C148" s="21" t="s">
        <v>16</v>
      </c>
      <c r="D148" s="22" t="s">
        <v>17</v>
      </c>
      <c r="E148" s="16" t="s">
        <v>20</v>
      </c>
      <c r="F148" s="17" t="s">
        <v>19</v>
      </c>
      <c r="G148" s="31" t="s">
        <v>18</v>
      </c>
      <c r="H148" s="126"/>
    </row>
    <row r="149" spans="1:10" ht="18.75" customHeight="1" x14ac:dyDescent="0.4">
      <c r="A149" s="131"/>
      <c r="B149" s="11" t="s">
        <v>24</v>
      </c>
      <c r="C149" s="66"/>
      <c r="D149" s="67"/>
      <c r="E149" s="68"/>
      <c r="F149" s="69"/>
      <c r="G149" s="114" t="str">
        <f>IF(F149&gt;0,DATEDIF(F149,$F$2,"Y"),"")</f>
        <v/>
      </c>
      <c r="H149" s="124"/>
    </row>
    <row r="150" spans="1:10" ht="18.75" customHeight="1" x14ac:dyDescent="0.4">
      <c r="A150" s="131"/>
      <c r="B150" s="6">
        <f>IF(AND($I144&gt;=2,$I144&lt;=3),3,IF($I144=4,"B",IF($I144=5,"ふりがな",7)))</f>
        <v>7</v>
      </c>
      <c r="C150" s="70"/>
      <c r="D150" s="71"/>
      <c r="E150" s="72"/>
      <c r="F150" s="73"/>
      <c r="G150" s="115" t="str">
        <f t="shared" ref="G150:G156" si="7">IF(F150&gt;0,DATEDIF(F150,$F$2,"Y"),"")</f>
        <v/>
      </c>
      <c r="H150" s="124"/>
    </row>
    <row r="151" spans="1:10" ht="18.75" customHeight="1" x14ac:dyDescent="0.4">
      <c r="A151" s="131"/>
      <c r="B151" s="6">
        <f>IF(AND($I144&gt;=2,$I144&lt;=3),2,IF($I144=4,"",IF($I144=5,"",6)))</f>
        <v>6</v>
      </c>
      <c r="C151" s="70"/>
      <c r="D151" s="71"/>
      <c r="E151" s="72"/>
      <c r="F151" s="72"/>
      <c r="G151" s="115" t="str">
        <f t="shared" si="7"/>
        <v/>
      </c>
      <c r="H151" s="124"/>
    </row>
    <row r="152" spans="1:10" ht="18.75" customHeight="1" x14ac:dyDescent="0.4">
      <c r="A152" s="131"/>
      <c r="B152" s="6">
        <f>IF(AND($I144&gt;=2,$I144&lt;=3),"B",IF($I144=4,"",IF($I144=5,"",5)))</f>
        <v>5</v>
      </c>
      <c r="C152" s="70"/>
      <c r="D152" s="71"/>
      <c r="E152" s="72"/>
      <c r="F152" s="72"/>
      <c r="G152" s="115" t="str">
        <f t="shared" si="7"/>
        <v/>
      </c>
      <c r="H152" s="124"/>
    </row>
    <row r="153" spans="1:10" ht="18.75" customHeight="1" x14ac:dyDescent="0.4">
      <c r="A153" s="131"/>
      <c r="B153" s="6">
        <f>IF(AND($I144&gt;=2,$I144&lt;=3),"",IF($I144=4,"",IF($I144=5,"",4)))</f>
        <v>4</v>
      </c>
      <c r="C153" s="70"/>
      <c r="D153" s="71"/>
      <c r="E153" s="72"/>
      <c r="F153" s="72"/>
      <c r="G153" s="115" t="str">
        <f t="shared" si="7"/>
        <v/>
      </c>
      <c r="H153" s="124"/>
    </row>
    <row r="154" spans="1:10" ht="18.75" customHeight="1" x14ac:dyDescent="0.4">
      <c r="A154" s="131"/>
      <c r="B154" s="6">
        <f>IF(AND($I144&gt;=2,$I144&lt;=3),"",IF($I144=4,"",IF($I144=5,"",3)))</f>
        <v>3</v>
      </c>
      <c r="C154" s="70"/>
      <c r="D154" s="71"/>
      <c r="E154" s="72"/>
      <c r="F154" s="72"/>
      <c r="G154" s="115" t="str">
        <f t="shared" si="7"/>
        <v/>
      </c>
      <c r="H154" s="124"/>
    </row>
    <row r="155" spans="1:10" ht="18.75" customHeight="1" x14ac:dyDescent="0.4">
      <c r="A155" s="131"/>
      <c r="B155" s="6">
        <f>IF(AND($I144&gt;=2,$I144&lt;=3),"",IF($I144=4,"",IF($I144=5,"",2)))</f>
        <v>2</v>
      </c>
      <c r="C155" s="70"/>
      <c r="D155" s="71"/>
      <c r="E155" s="72"/>
      <c r="F155" s="72"/>
      <c r="G155" s="115" t="str">
        <f t="shared" si="7"/>
        <v/>
      </c>
      <c r="H155" s="124"/>
    </row>
    <row r="156" spans="1:10" ht="18.75" customHeight="1" x14ac:dyDescent="0.4">
      <c r="A156" s="131"/>
      <c r="B156" s="14" t="str">
        <f>IF(AND($I144&gt;=2,$I144&lt;=3),"",IF($I144=4,"",IF($I144=5,"","B")))</f>
        <v>B</v>
      </c>
      <c r="C156" s="74"/>
      <c r="D156" s="75"/>
      <c r="E156" s="76"/>
      <c r="F156" s="76"/>
      <c r="G156" s="116" t="str">
        <f t="shared" si="7"/>
        <v/>
      </c>
      <c r="H156" s="124"/>
    </row>
    <row r="157" spans="1:10" ht="18.75" customHeight="1" x14ac:dyDescent="0.4">
      <c r="A157" s="131"/>
      <c r="B157" s="13" t="s">
        <v>32</v>
      </c>
      <c r="C157" s="77"/>
      <c r="D157" s="78"/>
      <c r="E157" s="79"/>
      <c r="F157" s="79"/>
      <c r="G157" s="117"/>
      <c r="H157" s="127"/>
    </row>
    <row r="158" spans="1:10" ht="18.75" customHeight="1" x14ac:dyDescent="0.4">
      <c r="A158" s="131"/>
      <c r="B158" s="11" t="s">
        <v>33</v>
      </c>
      <c r="C158" s="66"/>
      <c r="D158" s="67"/>
      <c r="E158" s="68"/>
      <c r="F158" s="68"/>
      <c r="G158" s="118" t="str">
        <f>IF(F158&gt;0,DATEDIF(F158,$F$2,"Y"),"")</f>
        <v/>
      </c>
      <c r="H158" s="127"/>
    </row>
    <row r="159" spans="1:10" ht="18.75" customHeight="1" x14ac:dyDescent="0.4">
      <c r="A159" s="131"/>
      <c r="B159" s="6" t="s">
        <v>33</v>
      </c>
      <c r="C159" s="70"/>
      <c r="D159" s="71"/>
      <c r="E159" s="72"/>
      <c r="F159" s="72"/>
      <c r="G159" s="119" t="str">
        <f>IF(F159&gt;0,DATEDIF(F159,$F$2,"Y"),"")</f>
        <v/>
      </c>
      <c r="H159" s="127"/>
    </row>
    <row r="160" spans="1:10" ht="19.5" customHeight="1" thickBot="1" x14ac:dyDescent="0.45">
      <c r="A160" s="132"/>
      <c r="B160" s="80" t="s">
        <v>33</v>
      </c>
      <c r="C160" s="81"/>
      <c r="D160" s="82"/>
      <c r="E160" s="83"/>
      <c r="F160" s="83"/>
      <c r="G160" s="120" t="str">
        <f>IF(F160&gt;0,DATEDIF(F160,$F$2,"Y"),"")</f>
        <v/>
      </c>
      <c r="H160" s="127"/>
    </row>
    <row r="163" spans="1:10" ht="19.5" thickBot="1" x14ac:dyDescent="0.45"/>
    <row r="164" spans="1:10" ht="18.75" customHeight="1" x14ac:dyDescent="0.4">
      <c r="A164" s="130">
        <v>9</v>
      </c>
      <c r="B164" s="28" t="s">
        <v>21</v>
      </c>
      <c r="C164" s="121"/>
      <c r="D164" s="4"/>
      <c r="E164" s="4"/>
      <c r="F164" s="4"/>
      <c r="G164" s="5"/>
      <c r="H164" s="123"/>
      <c r="I164" s="98">
        <f>IF(C164&gt;0,VALUE(RIGHT(C164,1)),0)</f>
        <v>0</v>
      </c>
      <c r="J164" s="96" t="s">
        <v>53</v>
      </c>
    </row>
    <row r="165" spans="1:10" ht="18.75" customHeight="1" x14ac:dyDescent="0.4">
      <c r="A165" s="131"/>
      <c r="B165" s="27" t="s">
        <v>5</v>
      </c>
      <c r="C165" s="133" t="e">
        <f>IF(C164&lt;20,VLOOKUP(C164,大会申込!$A$12:$C$23,2)&amp;VLOOKUP(C164,大会申込!$A$12:$C$23,3),VLOOKUP(C164,大会申込!$A$12:$C$23,2))</f>
        <v>#N/A</v>
      </c>
      <c r="D165" s="133"/>
      <c r="E165" s="134"/>
      <c r="F165" s="29" t="s">
        <v>26</v>
      </c>
      <c r="G165" s="112" t="e">
        <f>VLOOKUP(G166,大会申込!$H$12:$J$24,3)</f>
        <v>#DIV/0!</v>
      </c>
      <c r="H165" s="124"/>
      <c r="J165" s="96" t="s">
        <v>54</v>
      </c>
    </row>
    <row r="166" spans="1:10" ht="18.75" customHeight="1" x14ac:dyDescent="0.4">
      <c r="A166" s="131"/>
      <c r="B166" s="27" t="s">
        <v>22</v>
      </c>
      <c r="C166" s="65"/>
      <c r="D166" s="25"/>
      <c r="E166" s="26"/>
      <c r="F166" s="30" t="s">
        <v>34</v>
      </c>
      <c r="G166" s="113" t="e">
        <f>ROUNDDOWN(AVERAGE(G169:G176),0)</f>
        <v>#DIV/0!</v>
      </c>
      <c r="H166" s="125"/>
      <c r="J166" s="96" t="s">
        <v>55</v>
      </c>
    </row>
    <row r="167" spans="1:10" ht="18.75" customHeight="1" x14ac:dyDescent="0.4">
      <c r="A167" s="131"/>
      <c r="B167" s="18" t="s">
        <v>60</v>
      </c>
      <c r="C167" s="19" t="s">
        <v>27</v>
      </c>
      <c r="D167" s="20" t="s">
        <v>28</v>
      </c>
      <c r="E167" s="23" t="s">
        <v>29</v>
      </c>
      <c r="F167" s="23" t="s">
        <v>30</v>
      </c>
      <c r="G167" s="24" t="s">
        <v>31</v>
      </c>
      <c r="H167" s="126"/>
    </row>
    <row r="168" spans="1:10" ht="18.75" customHeight="1" x14ac:dyDescent="0.4">
      <c r="A168" s="131"/>
      <c r="B168" s="15" t="s">
        <v>23</v>
      </c>
      <c r="C168" s="21" t="s">
        <v>16</v>
      </c>
      <c r="D168" s="22" t="s">
        <v>17</v>
      </c>
      <c r="E168" s="16" t="s">
        <v>20</v>
      </c>
      <c r="F168" s="17" t="s">
        <v>19</v>
      </c>
      <c r="G168" s="31" t="s">
        <v>18</v>
      </c>
      <c r="H168" s="126"/>
    </row>
    <row r="169" spans="1:10" ht="18.75" customHeight="1" x14ac:dyDescent="0.4">
      <c r="A169" s="131"/>
      <c r="B169" s="11" t="s">
        <v>24</v>
      </c>
      <c r="C169" s="66"/>
      <c r="D169" s="67"/>
      <c r="E169" s="68"/>
      <c r="F169" s="69"/>
      <c r="G169" s="114" t="str">
        <f>IF(F169&gt;0,DATEDIF(F169,$F$2,"Y"),"")</f>
        <v/>
      </c>
      <c r="H169" s="124"/>
    </row>
    <row r="170" spans="1:10" ht="18.75" customHeight="1" x14ac:dyDescent="0.4">
      <c r="A170" s="131"/>
      <c r="B170" s="6">
        <f>IF(AND($I164&gt;=2,$I164&lt;=3),3,IF($I164=4,"B",IF($I164=5,"ふりがな",7)))</f>
        <v>7</v>
      </c>
      <c r="C170" s="70"/>
      <c r="D170" s="71"/>
      <c r="E170" s="72"/>
      <c r="F170" s="73"/>
      <c r="G170" s="115" t="str">
        <f t="shared" ref="G170:G176" si="8">IF(F170&gt;0,DATEDIF(F170,$F$2,"Y"),"")</f>
        <v/>
      </c>
      <c r="H170" s="124"/>
    </row>
    <row r="171" spans="1:10" ht="18.75" customHeight="1" x14ac:dyDescent="0.4">
      <c r="A171" s="131"/>
      <c r="B171" s="6">
        <f>IF(AND($I164&gt;=2,$I164&lt;=3),2,IF($I164=4,"",IF($I164=5,"",6)))</f>
        <v>6</v>
      </c>
      <c r="C171" s="70"/>
      <c r="D171" s="71"/>
      <c r="E171" s="72"/>
      <c r="F171" s="72"/>
      <c r="G171" s="115" t="str">
        <f t="shared" si="8"/>
        <v/>
      </c>
      <c r="H171" s="124"/>
    </row>
    <row r="172" spans="1:10" ht="18.75" customHeight="1" x14ac:dyDescent="0.4">
      <c r="A172" s="131"/>
      <c r="B172" s="6">
        <f>IF(AND($I164&gt;=2,$I164&lt;=3),"B",IF($I164=4,"",IF($I164=5,"",5)))</f>
        <v>5</v>
      </c>
      <c r="C172" s="70"/>
      <c r="D172" s="71"/>
      <c r="E172" s="72"/>
      <c r="F172" s="72"/>
      <c r="G172" s="115" t="str">
        <f t="shared" si="8"/>
        <v/>
      </c>
      <c r="H172" s="124"/>
    </row>
    <row r="173" spans="1:10" ht="18.75" customHeight="1" x14ac:dyDescent="0.4">
      <c r="A173" s="131"/>
      <c r="B173" s="6">
        <f>IF(AND($I164&gt;=2,$I164&lt;=3),"",IF($I164=4,"",IF($I164=5,"",4)))</f>
        <v>4</v>
      </c>
      <c r="C173" s="70"/>
      <c r="D173" s="71"/>
      <c r="E173" s="72"/>
      <c r="F173" s="72"/>
      <c r="G173" s="115" t="str">
        <f t="shared" si="8"/>
        <v/>
      </c>
      <c r="H173" s="124"/>
    </row>
    <row r="174" spans="1:10" ht="18.75" customHeight="1" x14ac:dyDescent="0.4">
      <c r="A174" s="131"/>
      <c r="B174" s="6">
        <f>IF(AND($I164&gt;=2,$I164&lt;=3),"",IF($I164=4,"",IF($I164=5,"",3)))</f>
        <v>3</v>
      </c>
      <c r="C174" s="70"/>
      <c r="D174" s="71"/>
      <c r="E174" s="72"/>
      <c r="F174" s="72"/>
      <c r="G174" s="115" t="str">
        <f t="shared" si="8"/>
        <v/>
      </c>
      <c r="H174" s="124"/>
    </row>
    <row r="175" spans="1:10" ht="18.75" customHeight="1" x14ac:dyDescent="0.4">
      <c r="A175" s="131"/>
      <c r="B175" s="6">
        <f>IF(AND($I164&gt;=2,$I164&lt;=3),"",IF($I164=4,"",IF($I164=5,"",2)))</f>
        <v>2</v>
      </c>
      <c r="C175" s="70"/>
      <c r="D175" s="71"/>
      <c r="E175" s="72"/>
      <c r="F175" s="72"/>
      <c r="G175" s="115" t="str">
        <f t="shared" si="8"/>
        <v/>
      </c>
      <c r="H175" s="124"/>
    </row>
    <row r="176" spans="1:10" ht="18.75" customHeight="1" x14ac:dyDescent="0.4">
      <c r="A176" s="131"/>
      <c r="B176" s="14" t="str">
        <f>IF(AND($I164&gt;=2,$I164&lt;=3),"",IF($I164=4,"",IF($I164=5,"","B")))</f>
        <v>B</v>
      </c>
      <c r="C176" s="74"/>
      <c r="D176" s="75"/>
      <c r="E176" s="76"/>
      <c r="F176" s="76"/>
      <c r="G176" s="116" t="str">
        <f t="shared" si="8"/>
        <v/>
      </c>
      <c r="H176" s="124"/>
    </row>
    <row r="177" spans="1:10" ht="18.75" customHeight="1" x14ac:dyDescent="0.4">
      <c r="A177" s="131"/>
      <c r="B177" s="13" t="s">
        <v>32</v>
      </c>
      <c r="C177" s="77"/>
      <c r="D177" s="78"/>
      <c r="E177" s="79"/>
      <c r="F177" s="79"/>
      <c r="G177" s="117"/>
      <c r="H177" s="127"/>
    </row>
    <row r="178" spans="1:10" ht="18.75" customHeight="1" x14ac:dyDescent="0.4">
      <c r="A178" s="131"/>
      <c r="B178" s="11" t="s">
        <v>33</v>
      </c>
      <c r="C178" s="66"/>
      <c r="D178" s="67"/>
      <c r="E178" s="68"/>
      <c r="F178" s="68"/>
      <c r="G178" s="118" t="str">
        <f>IF(F178&gt;0,DATEDIF(F178,$F$2,"Y"),"")</f>
        <v/>
      </c>
      <c r="H178" s="127"/>
    </row>
    <row r="179" spans="1:10" ht="18.75" customHeight="1" x14ac:dyDescent="0.4">
      <c r="A179" s="131"/>
      <c r="B179" s="6" t="s">
        <v>33</v>
      </c>
      <c r="C179" s="70"/>
      <c r="D179" s="71"/>
      <c r="E179" s="72"/>
      <c r="F179" s="72"/>
      <c r="G179" s="119" t="str">
        <f>IF(F179&gt;0,DATEDIF(F179,$F$2,"Y"),"")</f>
        <v/>
      </c>
      <c r="H179" s="127"/>
    </row>
    <row r="180" spans="1:10" ht="19.5" customHeight="1" thickBot="1" x14ac:dyDescent="0.45">
      <c r="A180" s="132"/>
      <c r="B180" s="80" t="s">
        <v>33</v>
      </c>
      <c r="C180" s="81"/>
      <c r="D180" s="82"/>
      <c r="E180" s="83"/>
      <c r="F180" s="83"/>
      <c r="G180" s="120" t="str">
        <f>IF(F180&gt;0,DATEDIF(F180,$F$2,"Y"),"")</f>
        <v/>
      </c>
      <c r="H180" s="127"/>
    </row>
    <row r="183" spans="1:10" ht="19.5" thickBot="1" x14ac:dyDescent="0.45"/>
    <row r="184" spans="1:10" x14ac:dyDescent="0.4">
      <c r="A184" s="130">
        <v>10</v>
      </c>
      <c r="B184" s="28" t="s">
        <v>21</v>
      </c>
      <c r="C184" s="121"/>
      <c r="D184" s="4"/>
      <c r="E184" s="4"/>
      <c r="F184" s="4"/>
      <c r="G184" s="5"/>
      <c r="H184" s="123"/>
      <c r="I184" s="98">
        <f>IF(C184&gt;0,VALUE(RIGHT(C184,1)),0)</f>
        <v>0</v>
      </c>
      <c r="J184" s="96" t="s">
        <v>53</v>
      </c>
    </row>
    <row r="185" spans="1:10" x14ac:dyDescent="0.4">
      <c r="A185" s="131"/>
      <c r="B185" s="27" t="s">
        <v>5</v>
      </c>
      <c r="C185" s="133" t="e">
        <f>IF(C184&lt;20,VLOOKUP(C184,大会申込!$A$12:$C$23,2)&amp;VLOOKUP(C184,大会申込!$A$12:$C$23,3),VLOOKUP(C184,大会申込!$A$12:$C$23,2))</f>
        <v>#N/A</v>
      </c>
      <c r="D185" s="133"/>
      <c r="E185" s="134"/>
      <c r="F185" s="29" t="s">
        <v>26</v>
      </c>
      <c r="G185" s="112" t="e">
        <f>VLOOKUP(G186,大会申込!$H$12:$J$24,3)</f>
        <v>#DIV/0!</v>
      </c>
      <c r="H185" s="124"/>
      <c r="J185" s="96" t="s">
        <v>54</v>
      </c>
    </row>
    <row r="186" spans="1:10" x14ac:dyDescent="0.4">
      <c r="A186" s="131"/>
      <c r="B186" s="27" t="s">
        <v>22</v>
      </c>
      <c r="C186" s="65"/>
      <c r="D186" s="25"/>
      <c r="E186" s="26"/>
      <c r="F186" s="30" t="s">
        <v>34</v>
      </c>
      <c r="G186" s="113" t="e">
        <f>ROUNDDOWN(AVERAGE(G189:G196),0)</f>
        <v>#DIV/0!</v>
      </c>
      <c r="H186" s="125"/>
      <c r="J186" s="96" t="s">
        <v>55</v>
      </c>
    </row>
    <row r="187" spans="1:10" x14ac:dyDescent="0.4">
      <c r="A187" s="131"/>
      <c r="B187" s="18" t="s">
        <v>60</v>
      </c>
      <c r="C187" s="19" t="s">
        <v>27</v>
      </c>
      <c r="D187" s="20" t="s">
        <v>28</v>
      </c>
      <c r="E187" s="23" t="s">
        <v>29</v>
      </c>
      <c r="F187" s="23" t="s">
        <v>30</v>
      </c>
      <c r="G187" s="24" t="s">
        <v>31</v>
      </c>
      <c r="H187" s="126"/>
    </row>
    <row r="188" spans="1:10" x14ac:dyDescent="0.4">
      <c r="A188" s="131"/>
      <c r="B188" s="15" t="s">
        <v>23</v>
      </c>
      <c r="C188" s="21" t="s">
        <v>16</v>
      </c>
      <c r="D188" s="22" t="s">
        <v>17</v>
      </c>
      <c r="E188" s="16" t="s">
        <v>20</v>
      </c>
      <c r="F188" s="17" t="s">
        <v>19</v>
      </c>
      <c r="G188" s="31" t="s">
        <v>18</v>
      </c>
      <c r="H188" s="126"/>
    </row>
    <row r="189" spans="1:10" x14ac:dyDescent="0.4">
      <c r="A189" s="131"/>
      <c r="B189" s="11" t="s">
        <v>24</v>
      </c>
      <c r="C189" s="66"/>
      <c r="D189" s="67"/>
      <c r="E189" s="68"/>
      <c r="F189" s="69"/>
      <c r="G189" s="114" t="str">
        <f>IF(F189&gt;0,DATEDIF(F189,$F$2,"Y"),"")</f>
        <v/>
      </c>
      <c r="H189" s="124"/>
    </row>
    <row r="190" spans="1:10" x14ac:dyDescent="0.4">
      <c r="A190" s="131"/>
      <c r="B190" s="6">
        <f>IF(AND($I184&gt;=2,$I184&lt;=3),3,IF($I184=4,"B",IF($I184=5,"ふりがな",7)))</f>
        <v>7</v>
      </c>
      <c r="C190" s="70"/>
      <c r="D190" s="71"/>
      <c r="E190" s="72"/>
      <c r="F190" s="73"/>
      <c r="G190" s="115" t="str">
        <f t="shared" ref="G190:G196" si="9">IF(F190&gt;0,DATEDIF(F190,$F$2,"Y"),"")</f>
        <v/>
      </c>
      <c r="H190" s="124"/>
    </row>
    <row r="191" spans="1:10" x14ac:dyDescent="0.4">
      <c r="A191" s="131"/>
      <c r="B191" s="6">
        <f>IF(AND($I184&gt;=2,$I184&lt;=3),2,IF($I184=4,"",IF($I184=5,"",6)))</f>
        <v>6</v>
      </c>
      <c r="C191" s="70"/>
      <c r="D191" s="71"/>
      <c r="E191" s="72"/>
      <c r="F191" s="72"/>
      <c r="G191" s="115" t="str">
        <f t="shared" si="9"/>
        <v/>
      </c>
      <c r="H191" s="124"/>
    </row>
    <row r="192" spans="1:10" x14ac:dyDescent="0.4">
      <c r="A192" s="131"/>
      <c r="B192" s="6">
        <f>IF(AND($I184&gt;=2,$I184&lt;=3),"B",IF($I184=4,"",IF($I184=5,"",5)))</f>
        <v>5</v>
      </c>
      <c r="C192" s="70"/>
      <c r="D192" s="71"/>
      <c r="E192" s="72"/>
      <c r="F192" s="72"/>
      <c r="G192" s="115" t="str">
        <f t="shared" si="9"/>
        <v/>
      </c>
      <c r="H192" s="124"/>
    </row>
    <row r="193" spans="1:8" x14ac:dyDescent="0.4">
      <c r="A193" s="131"/>
      <c r="B193" s="6">
        <f>IF(AND($I184&gt;=2,$I184&lt;=3),"",IF($I184=4,"",IF($I184=5,"",4)))</f>
        <v>4</v>
      </c>
      <c r="C193" s="70"/>
      <c r="D193" s="71"/>
      <c r="E193" s="72"/>
      <c r="F193" s="72"/>
      <c r="G193" s="115" t="str">
        <f t="shared" si="9"/>
        <v/>
      </c>
      <c r="H193" s="124"/>
    </row>
    <row r="194" spans="1:8" x14ac:dyDescent="0.4">
      <c r="A194" s="131"/>
      <c r="B194" s="6">
        <f>IF(AND($I184&gt;=2,$I184&lt;=3),"",IF($I184=4,"",IF($I184=5,"",3)))</f>
        <v>3</v>
      </c>
      <c r="C194" s="70"/>
      <c r="D194" s="71"/>
      <c r="E194" s="72"/>
      <c r="F194" s="72"/>
      <c r="G194" s="115" t="str">
        <f t="shared" si="9"/>
        <v/>
      </c>
      <c r="H194" s="124"/>
    </row>
    <row r="195" spans="1:8" x14ac:dyDescent="0.4">
      <c r="A195" s="131"/>
      <c r="B195" s="6">
        <f>IF(AND($I184&gt;=2,$I184&lt;=3),"",IF($I184=4,"",IF($I184=5,"",2)))</f>
        <v>2</v>
      </c>
      <c r="C195" s="70"/>
      <c r="D195" s="71"/>
      <c r="E195" s="72"/>
      <c r="F195" s="72"/>
      <c r="G195" s="115" t="str">
        <f t="shared" si="9"/>
        <v/>
      </c>
      <c r="H195" s="124"/>
    </row>
    <row r="196" spans="1:8" x14ac:dyDescent="0.4">
      <c r="A196" s="131"/>
      <c r="B196" s="14" t="str">
        <f>IF(AND($I184&gt;=2,$I184&lt;=3),"",IF($I184=4,"",IF($I184=5,"","B")))</f>
        <v>B</v>
      </c>
      <c r="C196" s="74"/>
      <c r="D196" s="75"/>
      <c r="E196" s="76"/>
      <c r="F196" s="76"/>
      <c r="G196" s="116" t="str">
        <f t="shared" si="9"/>
        <v/>
      </c>
      <c r="H196" s="124"/>
    </row>
    <row r="197" spans="1:8" x14ac:dyDescent="0.4">
      <c r="A197" s="131"/>
      <c r="B197" s="13" t="s">
        <v>32</v>
      </c>
      <c r="C197" s="77"/>
      <c r="D197" s="78"/>
      <c r="E197" s="79"/>
      <c r="F197" s="79"/>
      <c r="G197" s="117"/>
      <c r="H197" s="127"/>
    </row>
    <row r="198" spans="1:8" x14ac:dyDescent="0.4">
      <c r="A198" s="131"/>
      <c r="B198" s="11" t="s">
        <v>33</v>
      </c>
      <c r="C198" s="66"/>
      <c r="D198" s="67"/>
      <c r="E198" s="68"/>
      <c r="F198" s="68"/>
      <c r="G198" s="118" t="str">
        <f>IF(F198&gt;0,DATEDIF(F198,$F$2,"Y"),"")</f>
        <v/>
      </c>
      <c r="H198" s="127"/>
    </row>
    <row r="199" spans="1:8" x14ac:dyDescent="0.4">
      <c r="A199" s="131"/>
      <c r="B199" s="6" t="s">
        <v>33</v>
      </c>
      <c r="C199" s="70"/>
      <c r="D199" s="71"/>
      <c r="E199" s="72"/>
      <c r="F199" s="72"/>
      <c r="G199" s="119" t="str">
        <f>IF(F199&gt;0,DATEDIF(F199,$F$2,"Y"),"")</f>
        <v/>
      </c>
      <c r="H199" s="127"/>
    </row>
    <row r="200" spans="1:8" ht="19.5" thickBot="1" x14ac:dyDescent="0.45">
      <c r="A200" s="132"/>
      <c r="B200" s="80" t="s">
        <v>33</v>
      </c>
      <c r="C200" s="81"/>
      <c r="D200" s="82"/>
      <c r="E200" s="83"/>
      <c r="F200" s="83"/>
      <c r="G200" s="120" t="str">
        <f>IF(F200&gt;0,DATEDIF(F200,$F$2,"Y"),"")</f>
        <v/>
      </c>
      <c r="H200" s="127"/>
    </row>
  </sheetData>
  <sheetProtection sheet="1" objects="1" scenarios="1"/>
  <mergeCells count="20">
    <mergeCell ref="A104:A120"/>
    <mergeCell ref="C105:E105"/>
    <mergeCell ref="A124:A140"/>
    <mergeCell ref="C125:E125"/>
    <mergeCell ref="C5:E5"/>
    <mergeCell ref="A4:A20"/>
    <mergeCell ref="A24:A40"/>
    <mergeCell ref="C25:E25"/>
    <mergeCell ref="A44:A60"/>
    <mergeCell ref="C45:E45"/>
    <mergeCell ref="A64:A80"/>
    <mergeCell ref="C65:E65"/>
    <mergeCell ref="A84:A100"/>
    <mergeCell ref="C85:E85"/>
    <mergeCell ref="A144:A160"/>
    <mergeCell ref="C145:E145"/>
    <mergeCell ref="A164:A180"/>
    <mergeCell ref="C165:E165"/>
    <mergeCell ref="A184:A200"/>
    <mergeCell ref="C185:E185"/>
  </mergeCells>
  <phoneticPr fontId="2"/>
  <conditionalFormatting sqref="C4 C6 C9:F20">
    <cfRule type="containsBlanks" dxfId="79" priority="160">
      <formula>LEN(TRIM(C4))=0</formula>
    </cfRule>
  </conditionalFormatting>
  <conditionalFormatting sqref="B11:D20 F10:H20">
    <cfRule type="expression" dxfId="78" priority="157" stopIfTrue="1">
      <formula>$I$4=5</formula>
    </cfRule>
  </conditionalFormatting>
  <conditionalFormatting sqref="B11:D17 F11:H17 B19:D20 F19:H20">
    <cfRule type="expression" dxfId="77" priority="158" stopIfTrue="1">
      <formula>$I$4=4</formula>
    </cfRule>
  </conditionalFormatting>
  <conditionalFormatting sqref="B13:D16 F13:H16 E17:H17 B20:D20 F20:H20">
    <cfRule type="expression" dxfId="76" priority="159" stopIfTrue="1">
      <formula>$I$4&gt;=2</formula>
    </cfRule>
  </conditionalFormatting>
  <conditionalFormatting sqref="B13:H16 E17:H17 B20:H20">
    <cfRule type="expression" dxfId="75" priority="156" stopIfTrue="1">
      <formula>$C$4=23</formula>
    </cfRule>
  </conditionalFormatting>
  <conditionalFormatting sqref="B11:H17 B19:H20">
    <cfRule type="expression" dxfId="74" priority="153" stopIfTrue="1">
      <formula>$C$4=24</formula>
    </cfRule>
  </conditionalFormatting>
  <conditionalFormatting sqref="E9:E20 F17">
    <cfRule type="expression" dxfId="73" priority="151" stopIfTrue="1">
      <formula>$C$4&lt;20</formula>
    </cfRule>
  </conditionalFormatting>
  <conditionalFormatting sqref="C24 C26 C29:F40">
    <cfRule type="containsBlanks" dxfId="72" priority="87">
      <formula>LEN(TRIM(C24))=0</formula>
    </cfRule>
  </conditionalFormatting>
  <conditionalFormatting sqref="B31:D40 F30:H40">
    <cfRule type="expression" dxfId="71" priority="84" stopIfTrue="1">
      <formula>$I$24=5</formula>
    </cfRule>
  </conditionalFormatting>
  <conditionalFormatting sqref="B31:D37 F31:H37 B39:D40 F39:H40">
    <cfRule type="expression" dxfId="70" priority="85" stopIfTrue="1">
      <formula>$I$24=4</formula>
    </cfRule>
  </conditionalFormatting>
  <conditionalFormatting sqref="B33:D36 F33:H36 E37:H37 B40:D40 F40:H40">
    <cfRule type="expression" dxfId="69" priority="86" stopIfTrue="1">
      <formula>$I$24&gt;=2</formula>
    </cfRule>
  </conditionalFormatting>
  <conditionalFormatting sqref="B33:H36 E37:H37 B40:H40">
    <cfRule type="expression" dxfId="68" priority="83" stopIfTrue="1">
      <formula>$C$24=23</formula>
    </cfRule>
  </conditionalFormatting>
  <conditionalFormatting sqref="B31:H37 B39:H40">
    <cfRule type="expression" dxfId="67" priority="82" stopIfTrue="1">
      <formula>$C$24=24</formula>
    </cfRule>
  </conditionalFormatting>
  <conditionalFormatting sqref="E29:E40 F37">
    <cfRule type="expression" dxfId="66" priority="81" stopIfTrue="1">
      <formula>$C$24&lt;20</formula>
    </cfRule>
  </conditionalFormatting>
  <conditionalFormatting sqref="C44 C46 C49:F60">
    <cfRule type="containsBlanks" dxfId="65" priority="80">
      <formula>LEN(TRIM(C44))=0</formula>
    </cfRule>
  </conditionalFormatting>
  <conditionalFormatting sqref="B51:D60 F50:H60">
    <cfRule type="expression" dxfId="64" priority="77" stopIfTrue="1">
      <formula>$I$44=5</formula>
    </cfRule>
  </conditionalFormatting>
  <conditionalFormatting sqref="B51:D57 F51:H57 B59:D60 F59:H60">
    <cfRule type="expression" dxfId="63" priority="78" stopIfTrue="1">
      <formula>$I$44=4</formula>
    </cfRule>
  </conditionalFormatting>
  <conditionalFormatting sqref="B53:D56 F53:H56 E57:H57 B60:D60 F60:H60">
    <cfRule type="expression" dxfId="62" priority="79" stopIfTrue="1">
      <formula>$I$44&gt;=2</formula>
    </cfRule>
  </conditionalFormatting>
  <conditionalFormatting sqref="B53:H56 E57:H57 B60:H60">
    <cfRule type="expression" dxfId="61" priority="76" stopIfTrue="1">
      <formula>$C$44=23</formula>
    </cfRule>
  </conditionalFormatting>
  <conditionalFormatting sqref="B51:H57 B59:H60">
    <cfRule type="expression" dxfId="60" priority="75" stopIfTrue="1">
      <formula>$C$44=24</formula>
    </cfRule>
  </conditionalFormatting>
  <conditionalFormatting sqref="E49:E60 F57">
    <cfRule type="expression" dxfId="59" priority="74" stopIfTrue="1">
      <formula>$C$44&lt;20</formula>
    </cfRule>
  </conditionalFormatting>
  <conditionalFormatting sqref="C64 C66 C69:F80">
    <cfRule type="containsBlanks" dxfId="58" priority="73">
      <formula>LEN(TRIM(C64))=0</formula>
    </cfRule>
  </conditionalFormatting>
  <conditionalFormatting sqref="B71:D80 F70:H80">
    <cfRule type="expression" dxfId="57" priority="70" stopIfTrue="1">
      <formula>$I$64=5</formula>
    </cfRule>
  </conditionalFormatting>
  <conditionalFormatting sqref="B71:D77 F71:H77 B79:D80 F79:H80">
    <cfRule type="expression" dxfId="56" priority="71" stopIfTrue="1">
      <formula>$I$64=4</formula>
    </cfRule>
  </conditionalFormatting>
  <conditionalFormatting sqref="B73:D76 F73:H76 E77:H77 B80:D80 F80:H80">
    <cfRule type="expression" dxfId="55" priority="72" stopIfTrue="1">
      <formula>$I$64&gt;=2</formula>
    </cfRule>
  </conditionalFormatting>
  <conditionalFormatting sqref="B73:H76 E77:H77 B80:H80">
    <cfRule type="expression" dxfId="54" priority="69" stopIfTrue="1">
      <formula>$C$64=23</formula>
    </cfRule>
  </conditionalFormatting>
  <conditionalFormatting sqref="B71:H77 B79:H80">
    <cfRule type="expression" dxfId="53" priority="68" stopIfTrue="1">
      <formula>$C$64=24</formula>
    </cfRule>
  </conditionalFormatting>
  <conditionalFormatting sqref="E69:E80 F77">
    <cfRule type="expression" dxfId="52" priority="67" stopIfTrue="1">
      <formula>$C$64&lt;20</formula>
    </cfRule>
  </conditionalFormatting>
  <conditionalFormatting sqref="C84 C86 C89:F100">
    <cfRule type="containsBlanks" dxfId="51" priority="66">
      <formula>LEN(TRIM(C84))=0</formula>
    </cfRule>
  </conditionalFormatting>
  <conditionalFormatting sqref="B91:D100 F90:H100">
    <cfRule type="expression" dxfId="50" priority="63" stopIfTrue="1">
      <formula>$I$84=5</formula>
    </cfRule>
  </conditionalFormatting>
  <conditionalFormatting sqref="B91:D97 F91:H97 B99:D100 F99:H100">
    <cfRule type="expression" dxfId="49" priority="64" stopIfTrue="1">
      <formula>$I$84=4</formula>
    </cfRule>
  </conditionalFormatting>
  <conditionalFormatting sqref="B93:D96 F93:H96 E97:H97 B100:D100 F100:H100">
    <cfRule type="expression" dxfId="48" priority="65" stopIfTrue="1">
      <formula>$I$84&gt;=2</formula>
    </cfRule>
  </conditionalFormatting>
  <conditionalFormatting sqref="B93:H96 E97:H97 B100:H100">
    <cfRule type="expression" dxfId="47" priority="62" stopIfTrue="1">
      <formula>$C$84=23</formula>
    </cfRule>
  </conditionalFormatting>
  <conditionalFormatting sqref="B91:H97 B99:H100">
    <cfRule type="expression" dxfId="46" priority="61" stopIfTrue="1">
      <formula>$C$84=24</formula>
    </cfRule>
  </conditionalFormatting>
  <conditionalFormatting sqref="E89:E100 F97">
    <cfRule type="expression" dxfId="45" priority="60" stopIfTrue="1">
      <formula>$C$84&lt;20</formula>
    </cfRule>
  </conditionalFormatting>
  <conditionalFormatting sqref="C104 C106 C109:F120">
    <cfRule type="containsBlanks" dxfId="44" priority="59">
      <formula>LEN(TRIM(C104))=0</formula>
    </cfRule>
  </conditionalFormatting>
  <conditionalFormatting sqref="B111:D120 F110:H120">
    <cfRule type="expression" dxfId="43" priority="56" stopIfTrue="1">
      <formula>$I$104=5</formula>
    </cfRule>
  </conditionalFormatting>
  <conditionalFormatting sqref="B111:D117 F111:H117 B119:D120 F119:H120">
    <cfRule type="expression" dxfId="42" priority="57" stopIfTrue="1">
      <formula>$I$104=4</formula>
    </cfRule>
  </conditionalFormatting>
  <conditionalFormatting sqref="B113:D116 F113:H116 E117:H117 B120:D120 F120:H120">
    <cfRule type="expression" dxfId="41" priority="58" stopIfTrue="1">
      <formula>$I$104&gt;=2</formula>
    </cfRule>
  </conditionalFormatting>
  <conditionalFormatting sqref="B113:H116 E117:H117 B120:H120">
    <cfRule type="expression" dxfId="40" priority="55" stopIfTrue="1">
      <formula>$C$104=23</formula>
    </cfRule>
  </conditionalFormatting>
  <conditionalFormatting sqref="B111:H117 B119:H120">
    <cfRule type="expression" dxfId="39" priority="54" stopIfTrue="1">
      <formula>$C$104=24</formula>
    </cfRule>
  </conditionalFormatting>
  <conditionalFormatting sqref="E109:E120 F117">
    <cfRule type="expression" dxfId="38" priority="53" stopIfTrue="1">
      <formula>$C$104&lt;20</formula>
    </cfRule>
  </conditionalFormatting>
  <conditionalFormatting sqref="C124 C126 C129:F140">
    <cfRule type="containsBlanks" dxfId="37" priority="52">
      <formula>LEN(TRIM(C124))=0</formula>
    </cfRule>
  </conditionalFormatting>
  <conditionalFormatting sqref="B131:D140 F130:H140">
    <cfRule type="expression" dxfId="36" priority="49" stopIfTrue="1">
      <formula>$I$124=5</formula>
    </cfRule>
  </conditionalFormatting>
  <conditionalFormatting sqref="B131:D137 F131:H137 B139:D140 F139:H140">
    <cfRule type="expression" dxfId="35" priority="50" stopIfTrue="1">
      <formula>$I$124=4</formula>
    </cfRule>
  </conditionalFormatting>
  <conditionalFormatting sqref="B133:D136 F133:H136 E137:H137 B140:D140 F140:H140">
    <cfRule type="expression" dxfId="34" priority="51" stopIfTrue="1">
      <formula>$I$124&gt;=2</formula>
    </cfRule>
  </conditionalFormatting>
  <conditionalFormatting sqref="B133:H136 E137:H137 B140:H140">
    <cfRule type="expression" dxfId="33" priority="48" stopIfTrue="1">
      <formula>$C$124=23</formula>
    </cfRule>
  </conditionalFormatting>
  <conditionalFormatting sqref="B131:H137 B139:H140">
    <cfRule type="expression" dxfId="32" priority="47" stopIfTrue="1">
      <formula>$C$124=24</formula>
    </cfRule>
  </conditionalFormatting>
  <conditionalFormatting sqref="E129:E140 F137">
    <cfRule type="expression" dxfId="31" priority="46" stopIfTrue="1">
      <formula>$C$124&lt;20</formula>
    </cfRule>
  </conditionalFormatting>
  <conditionalFormatting sqref="C144 C146 C149:F160">
    <cfRule type="containsBlanks" dxfId="30" priority="45">
      <formula>LEN(TRIM(C144))=0</formula>
    </cfRule>
  </conditionalFormatting>
  <conditionalFormatting sqref="B151:D160 F150:H160">
    <cfRule type="expression" dxfId="29" priority="42" stopIfTrue="1">
      <formula>$I$144=5</formula>
    </cfRule>
  </conditionalFormatting>
  <conditionalFormatting sqref="B151:D157 F151:H157 B159:D160 F159:H160">
    <cfRule type="expression" dxfId="28" priority="43" stopIfTrue="1">
      <formula>$I$144=4</formula>
    </cfRule>
  </conditionalFormatting>
  <conditionalFormatting sqref="B153:D156 F153:H156 E157:H157 B160:D160 F160:H160">
    <cfRule type="expression" dxfId="27" priority="44" stopIfTrue="1">
      <formula>$I$144&gt;=2</formula>
    </cfRule>
  </conditionalFormatting>
  <conditionalFormatting sqref="B153:H156 E157:H157 B160:H160">
    <cfRule type="expression" dxfId="26" priority="41" stopIfTrue="1">
      <formula>$C$144=23</formula>
    </cfRule>
  </conditionalFormatting>
  <conditionalFormatting sqref="B151:H157 B159:H160">
    <cfRule type="expression" dxfId="25" priority="40" stopIfTrue="1">
      <formula>$C$144=24</formula>
    </cfRule>
  </conditionalFormatting>
  <conditionalFormatting sqref="E149:E160 F157">
    <cfRule type="expression" dxfId="24" priority="39" stopIfTrue="1">
      <formula>$C$144&lt;20</formula>
    </cfRule>
  </conditionalFormatting>
  <conditionalFormatting sqref="C164 C166 C169:F180">
    <cfRule type="containsBlanks" dxfId="23" priority="38">
      <formula>LEN(TRIM(C164))=0</formula>
    </cfRule>
  </conditionalFormatting>
  <conditionalFormatting sqref="B171:D180 F170:H180">
    <cfRule type="expression" dxfId="22" priority="35" stopIfTrue="1">
      <formula>$I$164=5</formula>
    </cfRule>
  </conditionalFormatting>
  <conditionalFormatting sqref="B171:D177 F171:H177 B179:D180 F179:H180">
    <cfRule type="expression" dxfId="21" priority="36" stopIfTrue="1">
      <formula>$I$164=4</formula>
    </cfRule>
  </conditionalFormatting>
  <conditionalFormatting sqref="B173:D176 F173:H176 E177:H177 B180:D180 F180:H180">
    <cfRule type="expression" dxfId="20" priority="37" stopIfTrue="1">
      <formula>$I$164&gt;=2</formula>
    </cfRule>
  </conditionalFormatting>
  <conditionalFormatting sqref="B173:H176 E177:H177 B180:H180">
    <cfRule type="expression" dxfId="19" priority="34" stopIfTrue="1">
      <formula>$C$164=23</formula>
    </cfRule>
  </conditionalFormatting>
  <conditionalFormatting sqref="B171:H177 B179:H180">
    <cfRule type="expression" dxfId="18" priority="33" stopIfTrue="1">
      <formula>$C$164=24</formula>
    </cfRule>
  </conditionalFormatting>
  <conditionalFormatting sqref="E169:E180 F177">
    <cfRule type="expression" dxfId="17" priority="32" stopIfTrue="1">
      <formula>$C$164&lt;20</formula>
    </cfRule>
  </conditionalFormatting>
  <conditionalFormatting sqref="C184 C186 C189:F200">
    <cfRule type="containsBlanks" dxfId="16" priority="161">
      <formula>LEN(TRIM(C184))=0</formula>
    </cfRule>
  </conditionalFormatting>
  <conditionalFormatting sqref="B191:D200 F190:H200">
    <cfRule type="expression" dxfId="15" priority="28" stopIfTrue="1">
      <formula>$I$184=5</formula>
    </cfRule>
  </conditionalFormatting>
  <conditionalFormatting sqref="B191:D197 F191:H197 B199:D200 F199:H200">
    <cfRule type="expression" dxfId="14" priority="29" stopIfTrue="1">
      <formula>$I$184=4</formula>
    </cfRule>
  </conditionalFormatting>
  <conditionalFormatting sqref="B193:D196 F193:H196 E197:H197 B200:D200 F200:H200">
    <cfRule type="expression" dxfId="13" priority="30" stopIfTrue="1">
      <formula>$I$184&gt;=2</formula>
    </cfRule>
  </conditionalFormatting>
  <conditionalFormatting sqref="B193:H196 E197:H197 B200:H200">
    <cfRule type="expression" dxfId="12" priority="27" stopIfTrue="1">
      <formula>$C$184=23</formula>
    </cfRule>
  </conditionalFormatting>
  <conditionalFormatting sqref="B191:H197 B199:H200">
    <cfRule type="expression" dxfId="11" priority="26" stopIfTrue="1">
      <formula>$C$184=24</formula>
    </cfRule>
  </conditionalFormatting>
  <conditionalFormatting sqref="E189:E200 F197">
    <cfRule type="expression" dxfId="10" priority="25" stopIfTrue="1">
      <formula>$C$184&lt;20</formula>
    </cfRule>
  </conditionalFormatting>
  <dataValidations count="5">
    <dataValidation imeMode="on" allowBlank="1" showInputMessage="1" showErrorMessage="1" sqref="C9:D20 C29:D40 C49:D60 C69:D80 C89:D100 C109:D120 C129:D140 C149:D160 C169:D180 C189:D200" xr:uid="{00000000-0002-0000-0100-000000000000}"/>
    <dataValidation imeMode="off" allowBlank="1" showInputMessage="1" showErrorMessage="1" sqref="G169:H180 G9:H20 G29:H40 G49:H60 G69:H80 G89:H100 G109:H120 G129:H140 G149:H160 G189:H200" xr:uid="{00000000-0002-0000-0100-000001000000}"/>
    <dataValidation type="list" imeMode="off" showInputMessage="1" showErrorMessage="1" sqref="E9:E16 E198:E200 E189:E196 E178:E180 E169:E176 E158:E160 E149:E156 E138:E140 E129:E136 E118:E120 E109:E116 E98:E100 E89:E96 E78:E80 E69:E76 E58:E60 E49:E56 E38:E40 E29:E36 E18:E20" xr:uid="{00000000-0002-0000-0100-000002000000}">
      <formula1>$J$4:$J$6</formula1>
    </dataValidation>
    <dataValidation imeMode="off" showInputMessage="1" showErrorMessage="1" sqref="E17 E37 E57 E77 E97 E117 E137 E157 E177 E197" xr:uid="{00000000-0002-0000-0100-000003000000}"/>
    <dataValidation type="date" imeMode="off" operator="greaterThanOrEqual" allowBlank="1" showInputMessage="1" showErrorMessage="1" sqref="F29:F40 F69:F80 F89:F100 F109:F120 F129:F140 F149:F160 F169:F180 F189:F200 F49:F60 F9:F20" xr:uid="{00000000-0002-0000-0100-000004000000}">
      <formula1>3654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01398728-454D-4E70-9546-C5789320177D}">
            <xm:f>大会申込!$D$24&lt;A184</xm:f>
            <x14:dxf>
              <fill>
                <patternFill>
                  <bgColor theme="1" tint="0.34998626667073579"/>
                </patternFill>
              </fill>
            </x14:dxf>
          </x14:cfRule>
          <xm:sqref>A184:A200</xm:sqref>
        </x14:conditionalFormatting>
        <x14:conditionalFormatting xmlns:xm="http://schemas.microsoft.com/office/excel/2006/main">
          <x14:cfRule type="expression" priority="9" id="{39443459-C2E2-479F-A937-B257B480669D}">
            <xm:f>大会申込!$D$24&lt;A164</xm:f>
            <x14:dxf>
              <fill>
                <patternFill>
                  <bgColor theme="1" tint="0.34998626667073579"/>
                </patternFill>
              </fill>
            </x14:dxf>
          </x14:cfRule>
          <xm:sqref>A164:A180</xm:sqref>
        </x14:conditionalFormatting>
        <x14:conditionalFormatting xmlns:xm="http://schemas.microsoft.com/office/excel/2006/main">
          <x14:cfRule type="expression" priority="8" id="{8A7DFC45-892D-4100-A6BB-7E96E635CA92}">
            <xm:f>大会申込!$D$24&lt;A144</xm:f>
            <x14:dxf>
              <fill>
                <patternFill>
                  <bgColor theme="1" tint="0.34998626667073579"/>
                </patternFill>
              </fill>
            </x14:dxf>
          </x14:cfRule>
          <xm:sqref>A144:A160</xm:sqref>
        </x14:conditionalFormatting>
        <x14:conditionalFormatting xmlns:xm="http://schemas.microsoft.com/office/excel/2006/main">
          <x14:cfRule type="expression" priority="7" id="{5819C191-A429-4873-93DB-D6C5763DDE81}">
            <xm:f>大会申込!$D$24&lt;A124</xm:f>
            <x14:dxf>
              <fill>
                <patternFill>
                  <bgColor theme="1" tint="0.34998626667073579"/>
                </patternFill>
              </fill>
            </x14:dxf>
          </x14:cfRule>
          <xm:sqref>A124:A140</xm:sqref>
        </x14:conditionalFormatting>
        <x14:conditionalFormatting xmlns:xm="http://schemas.microsoft.com/office/excel/2006/main">
          <x14:cfRule type="expression" priority="6" id="{A27BF525-DD1A-4A64-B53A-310207E6F7C2}">
            <xm:f>大会申込!$D$24&lt;A104</xm:f>
            <x14:dxf>
              <fill>
                <patternFill>
                  <bgColor theme="1" tint="0.34998626667073579"/>
                </patternFill>
              </fill>
            </x14:dxf>
          </x14:cfRule>
          <xm:sqref>A104:A120</xm:sqref>
        </x14:conditionalFormatting>
        <x14:conditionalFormatting xmlns:xm="http://schemas.microsoft.com/office/excel/2006/main">
          <x14:cfRule type="expression" priority="5" id="{60C673D2-4C72-438D-9250-59DB0ECF96EA}">
            <xm:f>大会申込!$D$24&lt;A84</xm:f>
            <x14:dxf>
              <fill>
                <patternFill>
                  <bgColor theme="1" tint="0.34998626667073579"/>
                </patternFill>
              </fill>
            </x14:dxf>
          </x14:cfRule>
          <xm:sqref>A84:A100</xm:sqref>
        </x14:conditionalFormatting>
        <x14:conditionalFormatting xmlns:xm="http://schemas.microsoft.com/office/excel/2006/main">
          <x14:cfRule type="expression" priority="4" id="{37BFFFF1-5540-43DC-B62F-56D613462028}">
            <xm:f>大会申込!$D$24&lt;A64</xm:f>
            <x14:dxf>
              <fill>
                <patternFill>
                  <bgColor theme="1" tint="0.34998626667073579"/>
                </patternFill>
              </fill>
            </x14:dxf>
          </x14:cfRule>
          <xm:sqref>A64:A80</xm:sqref>
        </x14:conditionalFormatting>
        <x14:conditionalFormatting xmlns:xm="http://schemas.microsoft.com/office/excel/2006/main">
          <x14:cfRule type="expression" priority="3" id="{27E38FA4-565A-4324-B788-FB609FB91306}">
            <xm:f>大会申込!$D$24&lt;A44</xm:f>
            <x14:dxf>
              <fill>
                <patternFill>
                  <bgColor theme="1" tint="0.34998626667073579"/>
                </patternFill>
              </fill>
            </x14:dxf>
          </x14:cfRule>
          <xm:sqref>A44:A60</xm:sqref>
        </x14:conditionalFormatting>
        <x14:conditionalFormatting xmlns:xm="http://schemas.microsoft.com/office/excel/2006/main">
          <x14:cfRule type="expression" priority="2" id="{94A98615-6CC2-4104-88F8-148C31DA12E2}">
            <xm:f>大会申込!$D$24&lt;A24</xm:f>
            <x14:dxf>
              <fill>
                <patternFill>
                  <bgColor theme="1" tint="0.34998626667073579"/>
                </patternFill>
              </fill>
            </x14:dxf>
          </x14:cfRule>
          <xm:sqref>A24:A40</xm:sqref>
        </x14:conditionalFormatting>
        <x14:conditionalFormatting xmlns:xm="http://schemas.microsoft.com/office/excel/2006/main">
          <x14:cfRule type="expression" priority="1" id="{65A11FCE-109A-421F-AB6C-5775C6CAB497}">
            <xm:f>大会申込!$D$24&lt;A4</xm:f>
            <x14:dxf>
              <fill>
                <patternFill>
                  <bgColor theme="1" tint="0.34998626667073579"/>
                </patternFill>
              </fill>
            </x14:dxf>
          </x14:cfRule>
          <xm:sqref>A4:A20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00000000-0002-0000-0100-000005000000}">
          <x14:formula1>
            <xm:f>大会申込!$A$12:$A$23</xm:f>
          </x14:formula1>
          <xm:sqref>C4 C184 C164 C144 C124 C104 C84 C64 C44 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workbookViewId="0"/>
  </sheetViews>
  <sheetFormatPr defaultColWidth="9" defaultRowHeight="18.75" x14ac:dyDescent="0.4"/>
  <cols>
    <col min="1" max="25" width="9" style="96"/>
    <col min="26" max="26" width="5.25" style="96" bestFit="1" customWidth="1"/>
    <col min="27" max="37" width="4.5" style="96" bestFit="1" customWidth="1"/>
    <col min="38" max="16384" width="9" style="96"/>
  </cols>
  <sheetData>
    <row r="1" spans="1:37" x14ac:dyDescent="0.4">
      <c r="A1" s="96" t="s">
        <v>61</v>
      </c>
      <c r="B1" s="96" t="s">
        <v>21</v>
      </c>
      <c r="C1" s="96" t="s">
        <v>5</v>
      </c>
      <c r="D1" s="96" t="s">
        <v>62</v>
      </c>
      <c r="E1" s="96" t="s">
        <v>1</v>
      </c>
      <c r="F1" s="96" t="s">
        <v>22</v>
      </c>
      <c r="G1" s="96" t="s">
        <v>63</v>
      </c>
      <c r="H1" s="96">
        <v>7</v>
      </c>
      <c r="I1" s="96">
        <v>6</v>
      </c>
      <c r="J1" s="96">
        <v>5</v>
      </c>
      <c r="K1" s="96">
        <v>4</v>
      </c>
      <c r="L1" s="96">
        <v>3</v>
      </c>
      <c r="M1" s="96">
        <v>2</v>
      </c>
      <c r="N1" s="96" t="s">
        <v>64</v>
      </c>
      <c r="O1" s="96" t="s">
        <v>65</v>
      </c>
      <c r="P1" s="96" t="s">
        <v>66</v>
      </c>
      <c r="Q1" s="96" t="s">
        <v>67</v>
      </c>
      <c r="R1" s="96" t="s">
        <v>68</v>
      </c>
      <c r="U1" s="96" t="s">
        <v>21</v>
      </c>
      <c r="V1" s="96" t="s">
        <v>5</v>
      </c>
      <c r="W1" s="96" t="s">
        <v>62</v>
      </c>
      <c r="X1" s="96" t="s">
        <v>1</v>
      </c>
      <c r="Y1" s="96" t="s">
        <v>22</v>
      </c>
      <c r="Z1" s="96" t="s">
        <v>69</v>
      </c>
      <c r="AA1" s="96">
        <v>2</v>
      </c>
      <c r="AB1" s="96">
        <v>3</v>
      </c>
      <c r="AC1" s="96">
        <v>4</v>
      </c>
      <c r="AD1" s="96">
        <v>5</v>
      </c>
      <c r="AE1" s="96">
        <v>6</v>
      </c>
      <c r="AF1" s="96">
        <v>7</v>
      </c>
      <c r="AG1" s="96">
        <v>8</v>
      </c>
      <c r="AH1" s="96" t="s">
        <v>65</v>
      </c>
      <c r="AI1" s="96">
        <v>11</v>
      </c>
      <c r="AJ1" s="96">
        <v>12</v>
      </c>
      <c r="AK1" s="96">
        <v>13</v>
      </c>
    </row>
    <row r="2" spans="1:37" ht="18" x14ac:dyDescent="0.55000000000000004">
      <c r="A2" s="96">
        <v>1</v>
      </c>
      <c r="B2" s="96">
        <f ca="1">INDIRECT("クルー登録!C"&amp;U2)</f>
        <v>0</v>
      </c>
      <c r="C2" s="96" t="e">
        <f ca="1">INDIRECT("クルー登録!C"&amp;V2)</f>
        <v>#N/A</v>
      </c>
      <c r="D2" s="96" t="e">
        <f ca="1">INDIRECT("クルー登録!G"&amp;W2)</f>
        <v>#DIV/0!</v>
      </c>
      <c r="E2" s="96" t="str">
        <f>クルー登録!$B$2</f>
        <v/>
      </c>
      <c r="F2" s="96">
        <f ca="1">INDIRECT("クルー登録!C"&amp;Y2)</f>
        <v>0</v>
      </c>
      <c r="G2" s="96" t="str">
        <f t="shared" ref="G2:Q2" ca="1" si="0">INDIRECT("クルー登録!C"&amp;Z2)&amp;"　"&amp;INDIRECT("クルー登録!D"&amp;Z2)</f>
        <v>　</v>
      </c>
      <c r="H2" s="96" t="str">
        <f t="shared" ca="1" si="0"/>
        <v>　</v>
      </c>
      <c r="I2" s="96" t="str">
        <f t="shared" ca="1" si="0"/>
        <v>　</v>
      </c>
      <c r="J2" s="96" t="str">
        <f t="shared" ca="1" si="0"/>
        <v>　</v>
      </c>
      <c r="K2" s="96" t="str">
        <f t="shared" ca="1" si="0"/>
        <v>　</v>
      </c>
      <c r="L2" s="96" t="str">
        <f t="shared" ca="1" si="0"/>
        <v>　</v>
      </c>
      <c r="M2" s="96" t="str">
        <f t="shared" ca="1" si="0"/>
        <v>　</v>
      </c>
      <c r="N2" s="96" t="str">
        <f t="shared" ca="1" si="0"/>
        <v>　</v>
      </c>
      <c r="O2" s="96" t="str">
        <f t="shared" ca="1" si="0"/>
        <v>　</v>
      </c>
      <c r="P2" s="96" t="str">
        <f t="shared" ca="1" si="0"/>
        <v>　</v>
      </c>
      <c r="Q2" s="96" t="str">
        <f t="shared" ca="1" si="0"/>
        <v>　</v>
      </c>
      <c r="R2" s="96" t="str">
        <f ca="1">INDIRECT("クルー登録!C"&amp;AK2)&amp;"　"&amp;INDIRECT("クルー登録!D"&amp;AK2)</f>
        <v>　</v>
      </c>
      <c r="T2" s="96">
        <v>1</v>
      </c>
      <c r="U2" s="96">
        <v>4</v>
      </c>
      <c r="V2" s="96">
        <v>5</v>
      </c>
      <c r="W2" s="96">
        <v>5</v>
      </c>
      <c r="Y2" s="96">
        <v>6</v>
      </c>
      <c r="Z2" s="96">
        <v>9</v>
      </c>
      <c r="AA2" s="96">
        <v>10</v>
      </c>
      <c r="AB2" s="96">
        <v>11</v>
      </c>
      <c r="AC2" s="96">
        <v>12</v>
      </c>
      <c r="AD2" s="96">
        <v>13</v>
      </c>
      <c r="AE2" s="96">
        <v>14</v>
      </c>
      <c r="AF2" s="96">
        <v>15</v>
      </c>
      <c r="AG2" s="96">
        <v>16</v>
      </c>
      <c r="AH2" s="96">
        <v>17</v>
      </c>
      <c r="AI2" s="96">
        <v>18</v>
      </c>
      <c r="AJ2" s="96">
        <v>19</v>
      </c>
      <c r="AK2" s="96">
        <v>20</v>
      </c>
    </row>
    <row r="3" spans="1:37" ht="18" x14ac:dyDescent="0.55000000000000004">
      <c r="A3" s="96">
        <v>2</v>
      </c>
      <c r="B3" s="96">
        <f t="shared" ref="B3:B11" ca="1" si="1">INDIRECT("クルー登録!C"&amp;U3)</f>
        <v>0</v>
      </c>
      <c r="C3" s="96" t="e">
        <f t="shared" ref="C3:C11" ca="1" si="2">INDIRECT("クルー登録!C"&amp;V3)</f>
        <v>#N/A</v>
      </c>
      <c r="D3" s="96" t="e">
        <f t="shared" ref="D3:D11" ca="1" si="3">INDIRECT("クルー登録!G"&amp;W3)</f>
        <v>#DIV/0!</v>
      </c>
      <c r="E3" s="96" t="str">
        <f>クルー登録!$B$2</f>
        <v/>
      </c>
      <c r="F3" s="96">
        <f t="shared" ref="F3:F11" ca="1" si="4">INDIRECT("クルー登録!C"&amp;Y3)</f>
        <v>0</v>
      </c>
      <c r="G3" s="96" t="str">
        <f t="shared" ref="G3:G11" ca="1" si="5">INDIRECT("クルー登録!C"&amp;Z3)&amp;"　"&amp;INDIRECT("クルー登録!D"&amp;Z3)</f>
        <v>　</v>
      </c>
      <c r="H3" s="96" t="str">
        <f t="shared" ref="H3:H11" ca="1" si="6">INDIRECT("クルー登録!C"&amp;AA3)&amp;"　"&amp;INDIRECT("クルー登録!D"&amp;AA3)</f>
        <v>　</v>
      </c>
      <c r="I3" s="96" t="str">
        <f t="shared" ref="I3:I11" ca="1" si="7">INDIRECT("クルー登録!C"&amp;AB3)&amp;"　"&amp;INDIRECT("クルー登録!D"&amp;AB3)</f>
        <v>　</v>
      </c>
      <c r="J3" s="96" t="str">
        <f t="shared" ref="J3:J11" ca="1" si="8">INDIRECT("クルー登録!C"&amp;AC3)&amp;"　"&amp;INDIRECT("クルー登録!D"&amp;AC3)</f>
        <v>　</v>
      </c>
      <c r="K3" s="96" t="str">
        <f t="shared" ref="K3:K11" ca="1" si="9">INDIRECT("クルー登録!C"&amp;AD3)&amp;"　"&amp;INDIRECT("クルー登録!D"&amp;AD3)</f>
        <v>　</v>
      </c>
      <c r="L3" s="96" t="str">
        <f t="shared" ref="L3:L11" ca="1" si="10">INDIRECT("クルー登録!C"&amp;AE3)&amp;"　"&amp;INDIRECT("クルー登録!D"&amp;AE3)</f>
        <v>　</v>
      </c>
      <c r="M3" s="96" t="str">
        <f t="shared" ref="M3:M11" ca="1" si="11">INDIRECT("クルー登録!C"&amp;AF3)&amp;"　"&amp;INDIRECT("クルー登録!D"&amp;AF3)</f>
        <v>　</v>
      </c>
      <c r="N3" s="96" t="str">
        <f t="shared" ref="N3:N11" ca="1" si="12">INDIRECT("クルー登録!C"&amp;AG3)&amp;"　"&amp;INDIRECT("クルー登録!D"&amp;AG3)</f>
        <v>　</v>
      </c>
      <c r="O3" s="96" t="str">
        <f t="shared" ref="O3:O11" ca="1" si="13">INDIRECT("クルー登録!C"&amp;AH3)&amp;"　"&amp;INDIRECT("クルー登録!D"&amp;AH3)</f>
        <v>　</v>
      </c>
      <c r="P3" s="96" t="str">
        <f t="shared" ref="P3:P11" ca="1" si="14">INDIRECT("クルー登録!C"&amp;AI3)&amp;"　"&amp;INDIRECT("クルー登録!D"&amp;AI3)</f>
        <v>　</v>
      </c>
      <c r="Q3" s="96" t="str">
        <f t="shared" ref="Q3:Q11" ca="1" si="15">INDIRECT("クルー登録!C"&amp;AJ3)&amp;"　"&amp;INDIRECT("クルー登録!D"&amp;AJ3)</f>
        <v>　</v>
      </c>
      <c r="R3" s="96" t="str">
        <f t="shared" ref="R3:R11" ca="1" si="16">INDIRECT("クルー登録!C"&amp;AK3)&amp;"　"&amp;INDIRECT("クルー登録!D"&amp;AK3)</f>
        <v>　</v>
      </c>
      <c r="T3" s="96">
        <v>2</v>
      </c>
      <c r="U3" s="96">
        <f>U2+20</f>
        <v>24</v>
      </c>
      <c r="V3" s="96">
        <f>V2+20</f>
        <v>25</v>
      </c>
      <c r="W3" s="96">
        <f>W2+20</f>
        <v>25</v>
      </c>
      <c r="Y3" s="96">
        <f>Y2+20</f>
        <v>26</v>
      </c>
      <c r="Z3" s="96">
        <f>Z2+20</f>
        <v>29</v>
      </c>
      <c r="AA3" s="96">
        <f t="shared" ref="AA3:AA11" si="17">AA2+20</f>
        <v>30</v>
      </c>
      <c r="AB3" s="96">
        <f t="shared" ref="AB3:AB11" si="18">AB2+20</f>
        <v>31</v>
      </c>
      <c r="AC3" s="96">
        <f t="shared" ref="AC3:AC11" si="19">AC2+20</f>
        <v>32</v>
      </c>
      <c r="AD3" s="96">
        <f t="shared" ref="AD3:AD11" si="20">AD2+20</f>
        <v>33</v>
      </c>
      <c r="AE3" s="96">
        <f t="shared" ref="AE3:AE11" si="21">AE2+20</f>
        <v>34</v>
      </c>
      <c r="AF3" s="96">
        <f t="shared" ref="AF3:AF11" si="22">AF2+20</f>
        <v>35</v>
      </c>
      <c r="AG3" s="96">
        <f t="shared" ref="AG3:AG11" si="23">AG2+20</f>
        <v>36</v>
      </c>
      <c r="AH3" s="96">
        <f t="shared" ref="AH3:AH11" si="24">AH2+20</f>
        <v>37</v>
      </c>
      <c r="AI3" s="96">
        <f t="shared" ref="AI3:AI11" si="25">AI2+20</f>
        <v>38</v>
      </c>
      <c r="AJ3" s="96">
        <f t="shared" ref="AJ3:AJ11" si="26">AJ2+20</f>
        <v>39</v>
      </c>
      <c r="AK3" s="96">
        <f t="shared" ref="AK3:AK11" si="27">AK2+20</f>
        <v>40</v>
      </c>
    </row>
    <row r="4" spans="1:37" ht="18" x14ac:dyDescent="0.55000000000000004">
      <c r="A4" s="96">
        <v>3</v>
      </c>
      <c r="B4" s="96">
        <f t="shared" ca="1" si="1"/>
        <v>0</v>
      </c>
      <c r="C4" s="96" t="e">
        <f t="shared" ca="1" si="2"/>
        <v>#N/A</v>
      </c>
      <c r="D4" s="96" t="e">
        <f t="shared" ca="1" si="3"/>
        <v>#DIV/0!</v>
      </c>
      <c r="E4" s="96" t="str">
        <f>クルー登録!$B$2</f>
        <v/>
      </c>
      <c r="F4" s="96">
        <f t="shared" ca="1" si="4"/>
        <v>0</v>
      </c>
      <c r="G4" s="96" t="str">
        <f t="shared" ca="1" si="5"/>
        <v>　</v>
      </c>
      <c r="H4" s="96" t="str">
        <f t="shared" ca="1" si="6"/>
        <v>　</v>
      </c>
      <c r="I4" s="96" t="str">
        <f t="shared" ca="1" si="7"/>
        <v>　</v>
      </c>
      <c r="J4" s="96" t="str">
        <f t="shared" ca="1" si="8"/>
        <v>　</v>
      </c>
      <c r="K4" s="96" t="str">
        <f t="shared" ca="1" si="9"/>
        <v>　</v>
      </c>
      <c r="L4" s="96" t="str">
        <f t="shared" ca="1" si="10"/>
        <v>　</v>
      </c>
      <c r="M4" s="96" t="str">
        <f t="shared" ca="1" si="11"/>
        <v>　</v>
      </c>
      <c r="N4" s="96" t="str">
        <f t="shared" ca="1" si="12"/>
        <v>　</v>
      </c>
      <c r="O4" s="96" t="str">
        <f t="shared" ca="1" si="13"/>
        <v>　</v>
      </c>
      <c r="P4" s="96" t="str">
        <f t="shared" ca="1" si="14"/>
        <v>　</v>
      </c>
      <c r="Q4" s="96" t="str">
        <f t="shared" ca="1" si="15"/>
        <v>　</v>
      </c>
      <c r="R4" s="96" t="str">
        <f t="shared" ca="1" si="16"/>
        <v>　</v>
      </c>
      <c r="T4" s="96">
        <v>3</v>
      </c>
      <c r="U4" s="96">
        <f t="shared" ref="U4:U11" si="28">U3+20</f>
        <v>44</v>
      </c>
      <c r="V4" s="96">
        <f t="shared" ref="V4:Z11" si="29">V3+20</f>
        <v>45</v>
      </c>
      <c r="W4" s="96">
        <f t="shared" si="29"/>
        <v>45</v>
      </c>
      <c r="Y4" s="96">
        <f t="shared" si="29"/>
        <v>46</v>
      </c>
      <c r="Z4" s="96">
        <f t="shared" si="29"/>
        <v>49</v>
      </c>
      <c r="AA4" s="96">
        <f t="shared" si="17"/>
        <v>50</v>
      </c>
      <c r="AB4" s="96">
        <f t="shared" si="18"/>
        <v>51</v>
      </c>
      <c r="AC4" s="96">
        <f t="shared" si="19"/>
        <v>52</v>
      </c>
      <c r="AD4" s="96">
        <f t="shared" si="20"/>
        <v>53</v>
      </c>
      <c r="AE4" s="96">
        <f t="shared" si="21"/>
        <v>54</v>
      </c>
      <c r="AF4" s="96">
        <f t="shared" si="22"/>
        <v>55</v>
      </c>
      <c r="AG4" s="96">
        <f t="shared" si="23"/>
        <v>56</v>
      </c>
      <c r="AH4" s="96">
        <f t="shared" si="24"/>
        <v>57</v>
      </c>
      <c r="AI4" s="96">
        <f t="shared" si="25"/>
        <v>58</v>
      </c>
      <c r="AJ4" s="96">
        <f t="shared" si="26"/>
        <v>59</v>
      </c>
      <c r="AK4" s="96">
        <f t="shared" si="27"/>
        <v>60</v>
      </c>
    </row>
    <row r="5" spans="1:37" ht="18" x14ac:dyDescent="0.55000000000000004">
      <c r="A5" s="96">
        <v>4</v>
      </c>
      <c r="B5" s="96">
        <f t="shared" ca="1" si="1"/>
        <v>0</v>
      </c>
      <c r="C5" s="96" t="e">
        <f t="shared" ca="1" si="2"/>
        <v>#N/A</v>
      </c>
      <c r="D5" s="96" t="e">
        <f t="shared" ca="1" si="3"/>
        <v>#DIV/0!</v>
      </c>
      <c r="E5" s="96" t="str">
        <f>クルー登録!$B$2</f>
        <v/>
      </c>
      <c r="F5" s="96">
        <f t="shared" ca="1" si="4"/>
        <v>0</v>
      </c>
      <c r="G5" s="96" t="str">
        <f t="shared" ca="1" si="5"/>
        <v>　</v>
      </c>
      <c r="H5" s="96" t="str">
        <f t="shared" ca="1" si="6"/>
        <v>　</v>
      </c>
      <c r="I5" s="96" t="str">
        <f t="shared" ca="1" si="7"/>
        <v>　</v>
      </c>
      <c r="J5" s="96" t="str">
        <f t="shared" ca="1" si="8"/>
        <v>　</v>
      </c>
      <c r="K5" s="96" t="str">
        <f t="shared" ca="1" si="9"/>
        <v>　</v>
      </c>
      <c r="L5" s="96" t="str">
        <f t="shared" ca="1" si="10"/>
        <v>　</v>
      </c>
      <c r="M5" s="96" t="str">
        <f t="shared" ca="1" si="11"/>
        <v>　</v>
      </c>
      <c r="N5" s="96" t="str">
        <f t="shared" ca="1" si="12"/>
        <v>　</v>
      </c>
      <c r="O5" s="96" t="str">
        <f t="shared" ca="1" si="13"/>
        <v>　</v>
      </c>
      <c r="P5" s="96" t="str">
        <f t="shared" ca="1" si="14"/>
        <v>　</v>
      </c>
      <c r="Q5" s="96" t="str">
        <f t="shared" ca="1" si="15"/>
        <v>　</v>
      </c>
      <c r="R5" s="96" t="str">
        <f t="shared" ca="1" si="16"/>
        <v>　</v>
      </c>
      <c r="T5" s="96">
        <v>4</v>
      </c>
      <c r="U5" s="96">
        <f t="shared" si="28"/>
        <v>64</v>
      </c>
      <c r="V5" s="96">
        <f t="shared" si="29"/>
        <v>65</v>
      </c>
      <c r="W5" s="96">
        <f t="shared" si="29"/>
        <v>65</v>
      </c>
      <c r="Y5" s="96">
        <f t="shared" si="29"/>
        <v>66</v>
      </c>
      <c r="Z5" s="96">
        <f t="shared" si="29"/>
        <v>69</v>
      </c>
      <c r="AA5" s="96">
        <f t="shared" si="17"/>
        <v>70</v>
      </c>
      <c r="AB5" s="96">
        <f t="shared" si="18"/>
        <v>71</v>
      </c>
      <c r="AC5" s="96">
        <f t="shared" si="19"/>
        <v>72</v>
      </c>
      <c r="AD5" s="96">
        <f t="shared" si="20"/>
        <v>73</v>
      </c>
      <c r="AE5" s="96">
        <f t="shared" si="21"/>
        <v>74</v>
      </c>
      <c r="AF5" s="96">
        <f t="shared" si="22"/>
        <v>75</v>
      </c>
      <c r="AG5" s="96">
        <f t="shared" si="23"/>
        <v>76</v>
      </c>
      <c r="AH5" s="96">
        <f t="shared" si="24"/>
        <v>77</v>
      </c>
      <c r="AI5" s="96">
        <f t="shared" si="25"/>
        <v>78</v>
      </c>
      <c r="AJ5" s="96">
        <f t="shared" si="26"/>
        <v>79</v>
      </c>
      <c r="AK5" s="96">
        <f t="shared" si="27"/>
        <v>80</v>
      </c>
    </row>
    <row r="6" spans="1:37" ht="18" x14ac:dyDescent="0.55000000000000004">
      <c r="A6" s="96">
        <v>5</v>
      </c>
      <c r="B6" s="96">
        <f t="shared" ca="1" si="1"/>
        <v>0</v>
      </c>
      <c r="C6" s="96" t="e">
        <f t="shared" ca="1" si="2"/>
        <v>#N/A</v>
      </c>
      <c r="D6" s="96" t="e">
        <f t="shared" ca="1" si="3"/>
        <v>#DIV/0!</v>
      </c>
      <c r="E6" s="96" t="str">
        <f>クルー登録!$B$2</f>
        <v/>
      </c>
      <c r="F6" s="96">
        <f t="shared" ca="1" si="4"/>
        <v>0</v>
      </c>
      <c r="G6" s="96" t="str">
        <f t="shared" ca="1" si="5"/>
        <v>　</v>
      </c>
      <c r="H6" s="96" t="str">
        <f t="shared" ca="1" si="6"/>
        <v>　</v>
      </c>
      <c r="I6" s="96" t="str">
        <f t="shared" ca="1" si="7"/>
        <v>　</v>
      </c>
      <c r="J6" s="96" t="str">
        <f t="shared" ca="1" si="8"/>
        <v>　</v>
      </c>
      <c r="K6" s="96" t="str">
        <f t="shared" ca="1" si="9"/>
        <v>　</v>
      </c>
      <c r="L6" s="96" t="str">
        <f t="shared" ca="1" si="10"/>
        <v>　</v>
      </c>
      <c r="M6" s="96" t="str">
        <f t="shared" ca="1" si="11"/>
        <v>　</v>
      </c>
      <c r="N6" s="96" t="str">
        <f t="shared" ca="1" si="12"/>
        <v>　</v>
      </c>
      <c r="O6" s="96" t="str">
        <f t="shared" ca="1" si="13"/>
        <v>　</v>
      </c>
      <c r="P6" s="96" t="str">
        <f t="shared" ca="1" si="14"/>
        <v>　</v>
      </c>
      <c r="Q6" s="96" t="str">
        <f t="shared" ca="1" si="15"/>
        <v>　</v>
      </c>
      <c r="R6" s="96" t="str">
        <f t="shared" ca="1" si="16"/>
        <v>　</v>
      </c>
      <c r="T6" s="96">
        <v>5</v>
      </c>
      <c r="U6" s="96">
        <f t="shared" si="28"/>
        <v>84</v>
      </c>
      <c r="V6" s="96">
        <f t="shared" si="29"/>
        <v>85</v>
      </c>
      <c r="W6" s="96">
        <f t="shared" si="29"/>
        <v>85</v>
      </c>
      <c r="Y6" s="96">
        <f t="shared" si="29"/>
        <v>86</v>
      </c>
      <c r="Z6" s="96">
        <f t="shared" si="29"/>
        <v>89</v>
      </c>
      <c r="AA6" s="96">
        <f t="shared" si="17"/>
        <v>90</v>
      </c>
      <c r="AB6" s="96">
        <f t="shared" si="18"/>
        <v>91</v>
      </c>
      <c r="AC6" s="96">
        <f t="shared" si="19"/>
        <v>92</v>
      </c>
      <c r="AD6" s="96">
        <f t="shared" si="20"/>
        <v>93</v>
      </c>
      <c r="AE6" s="96">
        <f t="shared" si="21"/>
        <v>94</v>
      </c>
      <c r="AF6" s="96">
        <f t="shared" si="22"/>
        <v>95</v>
      </c>
      <c r="AG6" s="96">
        <f t="shared" si="23"/>
        <v>96</v>
      </c>
      <c r="AH6" s="96">
        <f t="shared" si="24"/>
        <v>97</v>
      </c>
      <c r="AI6" s="96">
        <f t="shared" si="25"/>
        <v>98</v>
      </c>
      <c r="AJ6" s="96">
        <f t="shared" si="26"/>
        <v>99</v>
      </c>
      <c r="AK6" s="96">
        <f t="shared" si="27"/>
        <v>100</v>
      </c>
    </row>
    <row r="7" spans="1:37" ht="18" x14ac:dyDescent="0.55000000000000004">
      <c r="A7" s="96">
        <v>6</v>
      </c>
      <c r="B7" s="96">
        <f t="shared" ca="1" si="1"/>
        <v>0</v>
      </c>
      <c r="C7" s="96" t="e">
        <f t="shared" ca="1" si="2"/>
        <v>#N/A</v>
      </c>
      <c r="D7" s="96" t="e">
        <f t="shared" ca="1" si="3"/>
        <v>#DIV/0!</v>
      </c>
      <c r="E7" s="96" t="str">
        <f>クルー登録!$B$2</f>
        <v/>
      </c>
      <c r="F7" s="96">
        <f t="shared" ca="1" si="4"/>
        <v>0</v>
      </c>
      <c r="G7" s="96" t="str">
        <f t="shared" ca="1" si="5"/>
        <v>　</v>
      </c>
      <c r="H7" s="96" t="str">
        <f t="shared" ca="1" si="6"/>
        <v>　</v>
      </c>
      <c r="I7" s="96" t="str">
        <f t="shared" ca="1" si="7"/>
        <v>　</v>
      </c>
      <c r="J7" s="96" t="str">
        <f t="shared" ca="1" si="8"/>
        <v>　</v>
      </c>
      <c r="K7" s="96" t="str">
        <f t="shared" ca="1" si="9"/>
        <v>　</v>
      </c>
      <c r="L7" s="96" t="str">
        <f t="shared" ca="1" si="10"/>
        <v>　</v>
      </c>
      <c r="M7" s="96" t="str">
        <f t="shared" ca="1" si="11"/>
        <v>　</v>
      </c>
      <c r="N7" s="96" t="str">
        <f t="shared" ca="1" si="12"/>
        <v>　</v>
      </c>
      <c r="O7" s="96" t="str">
        <f t="shared" ca="1" si="13"/>
        <v>　</v>
      </c>
      <c r="P7" s="96" t="str">
        <f t="shared" ca="1" si="14"/>
        <v>　</v>
      </c>
      <c r="Q7" s="96" t="str">
        <f t="shared" ca="1" si="15"/>
        <v>　</v>
      </c>
      <c r="R7" s="96" t="str">
        <f t="shared" ca="1" si="16"/>
        <v>　</v>
      </c>
      <c r="T7" s="96">
        <v>6</v>
      </c>
      <c r="U7" s="96">
        <f t="shared" si="28"/>
        <v>104</v>
      </c>
      <c r="V7" s="96">
        <f t="shared" si="29"/>
        <v>105</v>
      </c>
      <c r="W7" s="96">
        <f t="shared" si="29"/>
        <v>105</v>
      </c>
      <c r="Y7" s="96">
        <f t="shared" si="29"/>
        <v>106</v>
      </c>
      <c r="Z7" s="96">
        <f t="shared" si="29"/>
        <v>109</v>
      </c>
      <c r="AA7" s="96">
        <f t="shared" si="17"/>
        <v>110</v>
      </c>
      <c r="AB7" s="96">
        <f t="shared" si="18"/>
        <v>111</v>
      </c>
      <c r="AC7" s="96">
        <f t="shared" si="19"/>
        <v>112</v>
      </c>
      <c r="AD7" s="96">
        <f t="shared" si="20"/>
        <v>113</v>
      </c>
      <c r="AE7" s="96">
        <f t="shared" si="21"/>
        <v>114</v>
      </c>
      <c r="AF7" s="96">
        <f t="shared" si="22"/>
        <v>115</v>
      </c>
      <c r="AG7" s="96">
        <f t="shared" si="23"/>
        <v>116</v>
      </c>
      <c r="AH7" s="96">
        <f t="shared" si="24"/>
        <v>117</v>
      </c>
      <c r="AI7" s="96">
        <f t="shared" si="25"/>
        <v>118</v>
      </c>
      <c r="AJ7" s="96">
        <f t="shared" si="26"/>
        <v>119</v>
      </c>
      <c r="AK7" s="96">
        <f t="shared" si="27"/>
        <v>120</v>
      </c>
    </row>
    <row r="8" spans="1:37" ht="18" x14ac:dyDescent="0.55000000000000004">
      <c r="A8" s="96">
        <v>7</v>
      </c>
      <c r="B8" s="96">
        <f t="shared" ca="1" si="1"/>
        <v>0</v>
      </c>
      <c r="C8" s="96" t="e">
        <f t="shared" ca="1" si="2"/>
        <v>#N/A</v>
      </c>
      <c r="D8" s="96" t="e">
        <f t="shared" ca="1" si="3"/>
        <v>#DIV/0!</v>
      </c>
      <c r="E8" s="96" t="str">
        <f>クルー登録!$B$2</f>
        <v/>
      </c>
      <c r="F8" s="96">
        <f t="shared" ca="1" si="4"/>
        <v>0</v>
      </c>
      <c r="G8" s="96" t="str">
        <f t="shared" ca="1" si="5"/>
        <v>　</v>
      </c>
      <c r="H8" s="96" t="str">
        <f t="shared" ca="1" si="6"/>
        <v>　</v>
      </c>
      <c r="I8" s="96" t="str">
        <f t="shared" ca="1" si="7"/>
        <v>　</v>
      </c>
      <c r="J8" s="96" t="str">
        <f t="shared" ca="1" si="8"/>
        <v>　</v>
      </c>
      <c r="K8" s="96" t="str">
        <f t="shared" ca="1" si="9"/>
        <v>　</v>
      </c>
      <c r="L8" s="96" t="str">
        <f t="shared" ca="1" si="10"/>
        <v>　</v>
      </c>
      <c r="M8" s="96" t="str">
        <f t="shared" ca="1" si="11"/>
        <v>　</v>
      </c>
      <c r="N8" s="96" t="str">
        <f t="shared" ca="1" si="12"/>
        <v>　</v>
      </c>
      <c r="O8" s="96" t="str">
        <f t="shared" ca="1" si="13"/>
        <v>　</v>
      </c>
      <c r="P8" s="96" t="str">
        <f t="shared" ca="1" si="14"/>
        <v>　</v>
      </c>
      <c r="Q8" s="96" t="str">
        <f t="shared" ca="1" si="15"/>
        <v>　</v>
      </c>
      <c r="R8" s="96" t="str">
        <f t="shared" ca="1" si="16"/>
        <v>　</v>
      </c>
      <c r="T8" s="96">
        <v>7</v>
      </c>
      <c r="U8" s="96">
        <f t="shared" si="28"/>
        <v>124</v>
      </c>
      <c r="V8" s="96">
        <f t="shared" si="29"/>
        <v>125</v>
      </c>
      <c r="W8" s="96">
        <f t="shared" si="29"/>
        <v>125</v>
      </c>
      <c r="Y8" s="96">
        <f t="shared" si="29"/>
        <v>126</v>
      </c>
      <c r="Z8" s="96">
        <f t="shared" si="29"/>
        <v>129</v>
      </c>
      <c r="AA8" s="96">
        <f t="shared" si="17"/>
        <v>130</v>
      </c>
      <c r="AB8" s="96">
        <f t="shared" si="18"/>
        <v>131</v>
      </c>
      <c r="AC8" s="96">
        <f t="shared" si="19"/>
        <v>132</v>
      </c>
      <c r="AD8" s="96">
        <f t="shared" si="20"/>
        <v>133</v>
      </c>
      <c r="AE8" s="96">
        <f t="shared" si="21"/>
        <v>134</v>
      </c>
      <c r="AF8" s="96">
        <f t="shared" si="22"/>
        <v>135</v>
      </c>
      <c r="AG8" s="96">
        <f t="shared" si="23"/>
        <v>136</v>
      </c>
      <c r="AH8" s="96">
        <f t="shared" si="24"/>
        <v>137</v>
      </c>
      <c r="AI8" s="96">
        <f t="shared" si="25"/>
        <v>138</v>
      </c>
      <c r="AJ8" s="96">
        <f t="shared" si="26"/>
        <v>139</v>
      </c>
      <c r="AK8" s="96">
        <f t="shared" si="27"/>
        <v>140</v>
      </c>
    </row>
    <row r="9" spans="1:37" ht="18" x14ac:dyDescent="0.55000000000000004">
      <c r="A9" s="96">
        <v>8</v>
      </c>
      <c r="B9" s="96">
        <f t="shared" ca="1" si="1"/>
        <v>0</v>
      </c>
      <c r="C9" s="96" t="e">
        <f t="shared" ca="1" si="2"/>
        <v>#N/A</v>
      </c>
      <c r="D9" s="96" t="e">
        <f t="shared" ca="1" si="3"/>
        <v>#DIV/0!</v>
      </c>
      <c r="E9" s="96" t="str">
        <f>クルー登録!$B$2</f>
        <v/>
      </c>
      <c r="F9" s="96">
        <f t="shared" ca="1" si="4"/>
        <v>0</v>
      </c>
      <c r="G9" s="96" t="str">
        <f t="shared" ca="1" si="5"/>
        <v>　</v>
      </c>
      <c r="H9" s="96" t="str">
        <f t="shared" ca="1" si="6"/>
        <v>　</v>
      </c>
      <c r="I9" s="96" t="str">
        <f t="shared" ca="1" si="7"/>
        <v>　</v>
      </c>
      <c r="J9" s="96" t="str">
        <f t="shared" ca="1" si="8"/>
        <v>　</v>
      </c>
      <c r="K9" s="96" t="str">
        <f t="shared" ca="1" si="9"/>
        <v>　</v>
      </c>
      <c r="L9" s="96" t="str">
        <f t="shared" ca="1" si="10"/>
        <v>　</v>
      </c>
      <c r="M9" s="96" t="str">
        <f t="shared" ca="1" si="11"/>
        <v>　</v>
      </c>
      <c r="N9" s="96" t="str">
        <f t="shared" ca="1" si="12"/>
        <v>　</v>
      </c>
      <c r="O9" s="96" t="str">
        <f t="shared" ca="1" si="13"/>
        <v>　</v>
      </c>
      <c r="P9" s="96" t="str">
        <f t="shared" ca="1" si="14"/>
        <v>　</v>
      </c>
      <c r="Q9" s="96" t="str">
        <f t="shared" ca="1" si="15"/>
        <v>　</v>
      </c>
      <c r="R9" s="96" t="str">
        <f t="shared" ca="1" si="16"/>
        <v>　</v>
      </c>
      <c r="T9" s="96">
        <v>8</v>
      </c>
      <c r="U9" s="96">
        <f t="shared" si="28"/>
        <v>144</v>
      </c>
      <c r="V9" s="96">
        <f t="shared" si="29"/>
        <v>145</v>
      </c>
      <c r="W9" s="96">
        <f t="shared" si="29"/>
        <v>145</v>
      </c>
      <c r="Y9" s="96">
        <f t="shared" si="29"/>
        <v>146</v>
      </c>
      <c r="Z9" s="96">
        <f t="shared" si="29"/>
        <v>149</v>
      </c>
      <c r="AA9" s="96">
        <f t="shared" si="17"/>
        <v>150</v>
      </c>
      <c r="AB9" s="96">
        <f t="shared" si="18"/>
        <v>151</v>
      </c>
      <c r="AC9" s="96">
        <f t="shared" si="19"/>
        <v>152</v>
      </c>
      <c r="AD9" s="96">
        <f t="shared" si="20"/>
        <v>153</v>
      </c>
      <c r="AE9" s="96">
        <f t="shared" si="21"/>
        <v>154</v>
      </c>
      <c r="AF9" s="96">
        <f t="shared" si="22"/>
        <v>155</v>
      </c>
      <c r="AG9" s="96">
        <f t="shared" si="23"/>
        <v>156</v>
      </c>
      <c r="AH9" s="96">
        <f t="shared" si="24"/>
        <v>157</v>
      </c>
      <c r="AI9" s="96">
        <f t="shared" si="25"/>
        <v>158</v>
      </c>
      <c r="AJ9" s="96">
        <f t="shared" si="26"/>
        <v>159</v>
      </c>
      <c r="AK9" s="96">
        <f t="shared" si="27"/>
        <v>160</v>
      </c>
    </row>
    <row r="10" spans="1:37" ht="18" x14ac:dyDescent="0.55000000000000004">
      <c r="A10" s="96">
        <v>9</v>
      </c>
      <c r="B10" s="96">
        <f t="shared" ca="1" si="1"/>
        <v>0</v>
      </c>
      <c r="C10" s="96" t="e">
        <f t="shared" ca="1" si="2"/>
        <v>#N/A</v>
      </c>
      <c r="D10" s="96" t="e">
        <f t="shared" ca="1" si="3"/>
        <v>#DIV/0!</v>
      </c>
      <c r="E10" s="96" t="str">
        <f>クルー登録!$B$2</f>
        <v/>
      </c>
      <c r="F10" s="96">
        <f t="shared" ca="1" si="4"/>
        <v>0</v>
      </c>
      <c r="G10" s="96" t="str">
        <f t="shared" ca="1" si="5"/>
        <v>　</v>
      </c>
      <c r="H10" s="96" t="str">
        <f t="shared" ca="1" si="6"/>
        <v>　</v>
      </c>
      <c r="I10" s="96" t="str">
        <f t="shared" ca="1" si="7"/>
        <v>　</v>
      </c>
      <c r="J10" s="96" t="str">
        <f t="shared" ca="1" si="8"/>
        <v>　</v>
      </c>
      <c r="K10" s="96" t="str">
        <f t="shared" ca="1" si="9"/>
        <v>　</v>
      </c>
      <c r="L10" s="96" t="str">
        <f t="shared" ca="1" si="10"/>
        <v>　</v>
      </c>
      <c r="M10" s="96" t="str">
        <f t="shared" ca="1" si="11"/>
        <v>　</v>
      </c>
      <c r="N10" s="96" t="str">
        <f t="shared" ca="1" si="12"/>
        <v>　</v>
      </c>
      <c r="O10" s="96" t="str">
        <f t="shared" ca="1" si="13"/>
        <v>　</v>
      </c>
      <c r="P10" s="96" t="str">
        <f t="shared" ca="1" si="14"/>
        <v>　</v>
      </c>
      <c r="Q10" s="96" t="str">
        <f t="shared" ca="1" si="15"/>
        <v>　</v>
      </c>
      <c r="R10" s="96" t="str">
        <f t="shared" ca="1" si="16"/>
        <v>　</v>
      </c>
      <c r="T10" s="96">
        <v>9</v>
      </c>
      <c r="U10" s="96">
        <f t="shared" si="28"/>
        <v>164</v>
      </c>
      <c r="V10" s="96">
        <f t="shared" si="29"/>
        <v>165</v>
      </c>
      <c r="W10" s="96">
        <f t="shared" si="29"/>
        <v>165</v>
      </c>
      <c r="Y10" s="96">
        <f t="shared" si="29"/>
        <v>166</v>
      </c>
      <c r="Z10" s="96">
        <f t="shared" si="29"/>
        <v>169</v>
      </c>
      <c r="AA10" s="96">
        <f t="shared" si="17"/>
        <v>170</v>
      </c>
      <c r="AB10" s="96">
        <f t="shared" si="18"/>
        <v>171</v>
      </c>
      <c r="AC10" s="96">
        <f t="shared" si="19"/>
        <v>172</v>
      </c>
      <c r="AD10" s="96">
        <f t="shared" si="20"/>
        <v>173</v>
      </c>
      <c r="AE10" s="96">
        <f t="shared" si="21"/>
        <v>174</v>
      </c>
      <c r="AF10" s="96">
        <f t="shared" si="22"/>
        <v>175</v>
      </c>
      <c r="AG10" s="96">
        <f t="shared" si="23"/>
        <v>176</v>
      </c>
      <c r="AH10" s="96">
        <f t="shared" si="24"/>
        <v>177</v>
      </c>
      <c r="AI10" s="96">
        <f t="shared" si="25"/>
        <v>178</v>
      </c>
      <c r="AJ10" s="96">
        <f t="shared" si="26"/>
        <v>179</v>
      </c>
      <c r="AK10" s="96">
        <f t="shared" si="27"/>
        <v>180</v>
      </c>
    </row>
    <row r="11" spans="1:37" ht="18" x14ac:dyDescent="0.55000000000000004">
      <c r="A11" s="96">
        <v>10</v>
      </c>
      <c r="B11" s="96">
        <f t="shared" ca="1" si="1"/>
        <v>0</v>
      </c>
      <c r="C11" s="96" t="e">
        <f t="shared" ca="1" si="2"/>
        <v>#N/A</v>
      </c>
      <c r="D11" s="96" t="e">
        <f t="shared" ca="1" si="3"/>
        <v>#DIV/0!</v>
      </c>
      <c r="E11" s="96" t="str">
        <f>クルー登録!$B$2</f>
        <v/>
      </c>
      <c r="F11" s="96">
        <f t="shared" ca="1" si="4"/>
        <v>0</v>
      </c>
      <c r="G11" s="96" t="str">
        <f t="shared" ca="1" si="5"/>
        <v>　</v>
      </c>
      <c r="H11" s="96" t="str">
        <f t="shared" ca="1" si="6"/>
        <v>　</v>
      </c>
      <c r="I11" s="96" t="str">
        <f t="shared" ca="1" si="7"/>
        <v>　</v>
      </c>
      <c r="J11" s="96" t="str">
        <f t="shared" ca="1" si="8"/>
        <v>　</v>
      </c>
      <c r="K11" s="96" t="str">
        <f t="shared" ca="1" si="9"/>
        <v>　</v>
      </c>
      <c r="L11" s="96" t="str">
        <f t="shared" ca="1" si="10"/>
        <v>　</v>
      </c>
      <c r="M11" s="96" t="str">
        <f t="shared" ca="1" si="11"/>
        <v>　</v>
      </c>
      <c r="N11" s="96" t="str">
        <f t="shared" ca="1" si="12"/>
        <v>　</v>
      </c>
      <c r="O11" s="96" t="str">
        <f t="shared" ca="1" si="13"/>
        <v>　</v>
      </c>
      <c r="P11" s="96" t="str">
        <f t="shared" ca="1" si="14"/>
        <v>　</v>
      </c>
      <c r="Q11" s="96" t="str">
        <f t="shared" ca="1" si="15"/>
        <v>　</v>
      </c>
      <c r="R11" s="96" t="str">
        <f t="shared" ca="1" si="16"/>
        <v>　</v>
      </c>
      <c r="T11" s="96">
        <v>10</v>
      </c>
      <c r="U11" s="96">
        <f t="shared" si="28"/>
        <v>184</v>
      </c>
      <c r="V11" s="96">
        <f t="shared" si="29"/>
        <v>185</v>
      </c>
      <c r="W11" s="96">
        <f t="shared" si="29"/>
        <v>185</v>
      </c>
      <c r="Y11" s="96">
        <f t="shared" si="29"/>
        <v>186</v>
      </c>
      <c r="Z11" s="96">
        <f t="shared" si="29"/>
        <v>189</v>
      </c>
      <c r="AA11" s="96">
        <f t="shared" si="17"/>
        <v>190</v>
      </c>
      <c r="AB11" s="96">
        <f t="shared" si="18"/>
        <v>191</v>
      </c>
      <c r="AC11" s="96">
        <f t="shared" si="19"/>
        <v>192</v>
      </c>
      <c r="AD11" s="96">
        <f t="shared" si="20"/>
        <v>193</v>
      </c>
      <c r="AE11" s="96">
        <f t="shared" si="21"/>
        <v>194</v>
      </c>
      <c r="AF11" s="96">
        <f t="shared" si="22"/>
        <v>195</v>
      </c>
      <c r="AG11" s="96">
        <f t="shared" si="23"/>
        <v>196</v>
      </c>
      <c r="AH11" s="96">
        <f t="shared" si="24"/>
        <v>197</v>
      </c>
      <c r="AI11" s="96">
        <f t="shared" si="25"/>
        <v>198</v>
      </c>
      <c r="AJ11" s="96">
        <f t="shared" si="26"/>
        <v>199</v>
      </c>
      <c r="AK11" s="96">
        <f t="shared" si="27"/>
        <v>200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大会申込</vt:lpstr>
      <vt:lpstr>クルー登録</vt:lpstr>
      <vt:lpstr>クルーデータ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User</cp:lastModifiedBy>
  <cp:lastPrinted>2020-02-25T03:30:09Z</cp:lastPrinted>
  <dcterms:created xsi:type="dcterms:W3CDTF">2020-02-15T17:41:41Z</dcterms:created>
  <dcterms:modified xsi:type="dcterms:W3CDTF">2021-03-25T05:19:23Z</dcterms:modified>
</cp:coreProperties>
</file>